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3040" windowHeight="9072"/>
  </bookViews>
  <sheets>
    <sheet name="male" sheetId="1" r:id="rId1"/>
    <sheet name="female" sheetId="2" r:id="rId2"/>
    <sheet name="t1" sheetId="3" r:id="rId3"/>
    <sheet name="t6" sheetId="4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4" i="4" l="1"/>
  <c r="BY5" i="4"/>
  <c r="BY6" i="4"/>
  <c r="BY7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3" i="4"/>
  <c r="BX4" i="4"/>
  <c r="BX5" i="4"/>
  <c r="BX6" i="4"/>
  <c r="BX7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3" i="4"/>
  <c r="BW4" i="4"/>
  <c r="BW5" i="4"/>
  <c r="BW6" i="4"/>
  <c r="BW7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3" i="4"/>
  <c r="BV4" i="4"/>
  <c r="BV5" i="4"/>
  <c r="BV6" i="4"/>
  <c r="BV7" i="4"/>
  <c r="BV8" i="4"/>
  <c r="BV9" i="4"/>
  <c r="BV10" i="4"/>
  <c r="BV11" i="4"/>
  <c r="BV12" i="4"/>
  <c r="BV13" i="4"/>
  <c r="BV14" i="4"/>
  <c r="BV15" i="4"/>
  <c r="BV16" i="4"/>
  <c r="BV17" i="4"/>
  <c r="BV18" i="4"/>
  <c r="BV19" i="4"/>
  <c r="BV20" i="4"/>
  <c r="BV21" i="4"/>
  <c r="BV22" i="4"/>
  <c r="BV23" i="4"/>
  <c r="BV24" i="4"/>
  <c r="BV25" i="4"/>
  <c r="BV26" i="4"/>
  <c r="BV27" i="4"/>
  <c r="BV28" i="4"/>
  <c r="BV29" i="4"/>
  <c r="BV30" i="4"/>
  <c r="BV31" i="4"/>
  <c r="BV32" i="4"/>
  <c r="BV33" i="4"/>
  <c r="BV34" i="4"/>
  <c r="BV35" i="4"/>
  <c r="BV36" i="4"/>
  <c r="BV37" i="4"/>
  <c r="BV38" i="4"/>
  <c r="BV39" i="4"/>
  <c r="BV40" i="4"/>
  <c r="BV41" i="4"/>
  <c r="BV42" i="4"/>
  <c r="BV3" i="4"/>
  <c r="BU3" i="4"/>
  <c r="BU4" i="4"/>
  <c r="BU5" i="4"/>
  <c r="BU6" i="4"/>
  <c r="BU7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T4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S4" i="4"/>
  <c r="BS5" i="4"/>
  <c r="BS6" i="4"/>
  <c r="BS7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3" i="4"/>
  <c r="BT3" i="4"/>
  <c r="BR4" i="4"/>
  <c r="BR5" i="4"/>
  <c r="BR6" i="4"/>
  <c r="BR7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3" i="4"/>
  <c r="BQ4" i="4"/>
  <c r="BQ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3" i="4"/>
  <c r="BP4" i="4"/>
  <c r="BP5" i="4"/>
  <c r="BP6" i="4"/>
  <c r="BP7" i="4"/>
  <c r="BP8" i="4"/>
  <c r="BP9" i="4"/>
  <c r="BP10" i="4"/>
  <c r="BP11" i="4"/>
  <c r="BP12" i="4"/>
  <c r="BP13" i="4"/>
  <c r="BP14" i="4"/>
  <c r="BP15" i="4"/>
  <c r="BP16" i="4"/>
  <c r="BP17" i="4"/>
  <c r="BP18" i="4"/>
  <c r="BP19" i="4"/>
  <c r="BP20" i="4"/>
  <c r="BP21" i="4"/>
  <c r="BP22" i="4"/>
  <c r="BP23" i="4"/>
  <c r="BP24" i="4"/>
  <c r="BP25" i="4"/>
  <c r="BP26" i="4"/>
  <c r="BP27" i="4"/>
  <c r="BP28" i="4"/>
  <c r="BP29" i="4"/>
  <c r="BP30" i="4"/>
  <c r="BP31" i="4"/>
  <c r="BP32" i="4"/>
  <c r="BP33" i="4"/>
  <c r="BP34" i="4"/>
  <c r="BP35" i="4"/>
  <c r="BP36" i="4"/>
  <c r="BP37" i="4"/>
  <c r="BP38" i="4"/>
  <c r="BP39" i="4"/>
  <c r="BP40" i="4"/>
  <c r="BP41" i="4"/>
  <c r="BP42" i="4"/>
  <c r="BP3" i="4"/>
  <c r="BO4" i="4"/>
  <c r="BO5" i="4"/>
  <c r="BO6" i="4"/>
  <c r="BO7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3" i="4"/>
  <c r="BN4" i="4"/>
  <c r="BN5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3" i="4"/>
  <c r="BM4" i="4"/>
  <c r="BM5" i="4"/>
  <c r="BM6" i="4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3" i="4"/>
  <c r="BL4" i="4"/>
  <c r="BL5" i="4"/>
  <c r="BL6" i="4"/>
  <c r="BL7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3" i="4"/>
  <c r="BK4" i="4"/>
  <c r="BK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3" i="4"/>
  <c r="BJ4" i="4"/>
  <c r="BJ5" i="4"/>
  <c r="BJ6" i="4"/>
  <c r="BJ7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3" i="4"/>
  <c r="BI4" i="4"/>
  <c r="BI5" i="4"/>
  <c r="BI6" i="4"/>
  <c r="BI7" i="4"/>
  <c r="BI8" i="4"/>
  <c r="BI9" i="4"/>
  <c r="BI10" i="4"/>
  <c r="BI11" i="4"/>
  <c r="BI12" i="4"/>
  <c r="BI13" i="4"/>
  <c r="BI14" i="4"/>
  <c r="BI15" i="4"/>
  <c r="BI16" i="4"/>
  <c r="BI17" i="4"/>
  <c r="BI18" i="4"/>
  <c r="BI19" i="4"/>
  <c r="BI20" i="4"/>
  <c r="BI21" i="4"/>
  <c r="BI22" i="4"/>
  <c r="BI23" i="4"/>
  <c r="BI24" i="4"/>
  <c r="BI25" i="4"/>
  <c r="BI26" i="4"/>
  <c r="BI27" i="4"/>
  <c r="BI28" i="4"/>
  <c r="BI29" i="4"/>
  <c r="BI30" i="4"/>
  <c r="BI31" i="4"/>
  <c r="BI32" i="4"/>
  <c r="BI33" i="4"/>
  <c r="BI34" i="4"/>
  <c r="BI35" i="4"/>
  <c r="BI36" i="4"/>
  <c r="BI37" i="4"/>
  <c r="BI38" i="4"/>
  <c r="BI39" i="4"/>
  <c r="BI40" i="4"/>
  <c r="BI41" i="4"/>
  <c r="BI42" i="4"/>
  <c r="BI3" i="4"/>
  <c r="BH4" i="4"/>
  <c r="BH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3" i="4"/>
  <c r="BG4" i="4"/>
  <c r="BG5" i="4"/>
  <c r="BG6" i="4"/>
  <c r="BG7" i="4"/>
  <c r="BG8" i="4"/>
  <c r="BG9" i="4"/>
  <c r="BG10" i="4"/>
  <c r="BG11" i="4"/>
  <c r="BG12" i="4"/>
  <c r="BG13" i="4"/>
  <c r="BG14" i="4"/>
  <c r="BG15" i="4"/>
  <c r="BG16" i="4"/>
  <c r="BG17" i="4"/>
  <c r="BG18" i="4"/>
  <c r="BG19" i="4"/>
  <c r="BG20" i="4"/>
  <c r="BG21" i="4"/>
  <c r="BG22" i="4"/>
  <c r="BG23" i="4"/>
  <c r="BG24" i="4"/>
  <c r="BG25" i="4"/>
  <c r="BG26" i="4"/>
  <c r="BG27" i="4"/>
  <c r="BG28" i="4"/>
  <c r="BG29" i="4"/>
  <c r="BG30" i="4"/>
  <c r="BG31" i="4"/>
  <c r="BG32" i="4"/>
  <c r="BG33" i="4"/>
  <c r="BG34" i="4"/>
  <c r="BG35" i="4"/>
  <c r="BG36" i="4"/>
  <c r="BG37" i="4"/>
  <c r="BG38" i="4"/>
  <c r="BG39" i="4"/>
  <c r="BG40" i="4"/>
  <c r="BG41" i="4"/>
  <c r="BG42" i="4"/>
  <c r="BG3" i="4"/>
  <c r="BF4" i="4"/>
  <c r="BF5" i="4"/>
  <c r="BF6" i="4"/>
  <c r="BF7" i="4"/>
  <c r="BF8" i="4"/>
  <c r="BF9" i="4"/>
  <c r="BF10" i="4"/>
  <c r="BF11" i="4"/>
  <c r="BF12" i="4"/>
  <c r="BF13" i="4"/>
  <c r="BF14" i="4"/>
  <c r="BF15" i="4"/>
  <c r="BF16" i="4"/>
  <c r="BF17" i="4"/>
  <c r="BF18" i="4"/>
  <c r="BF19" i="4"/>
  <c r="BF20" i="4"/>
  <c r="BF21" i="4"/>
  <c r="BF22" i="4"/>
  <c r="BF23" i="4"/>
  <c r="BF24" i="4"/>
  <c r="BF25" i="4"/>
  <c r="BF26" i="4"/>
  <c r="BF27" i="4"/>
  <c r="BF28" i="4"/>
  <c r="BF29" i="4"/>
  <c r="BF30" i="4"/>
  <c r="BF31" i="4"/>
  <c r="BF32" i="4"/>
  <c r="BF33" i="4"/>
  <c r="BF34" i="4"/>
  <c r="BF35" i="4"/>
  <c r="BF36" i="4"/>
  <c r="BF37" i="4"/>
  <c r="BF38" i="4"/>
  <c r="BF39" i="4"/>
  <c r="BF40" i="4"/>
  <c r="BF41" i="4"/>
  <c r="BF42" i="4"/>
  <c r="BF3" i="4"/>
  <c r="BE4" i="4"/>
  <c r="BE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3" i="4"/>
  <c r="BD4" i="4"/>
  <c r="BD5" i="4"/>
  <c r="BD6" i="4"/>
  <c r="BD7" i="4"/>
  <c r="BD8" i="4"/>
  <c r="BD9" i="4"/>
  <c r="BD10" i="4"/>
  <c r="BD11" i="4"/>
  <c r="BD12" i="4"/>
  <c r="BD13" i="4"/>
  <c r="BD14" i="4"/>
  <c r="BD15" i="4"/>
  <c r="BD16" i="4"/>
  <c r="BD17" i="4"/>
  <c r="BD18" i="4"/>
  <c r="BD19" i="4"/>
  <c r="BD20" i="4"/>
  <c r="BD21" i="4"/>
  <c r="BD22" i="4"/>
  <c r="BD23" i="4"/>
  <c r="BD24" i="4"/>
  <c r="BD25" i="4"/>
  <c r="BD26" i="4"/>
  <c r="BD27" i="4"/>
  <c r="BD28" i="4"/>
  <c r="BD29" i="4"/>
  <c r="BD30" i="4"/>
  <c r="BD31" i="4"/>
  <c r="BD32" i="4"/>
  <c r="BD33" i="4"/>
  <c r="BD34" i="4"/>
  <c r="BD35" i="4"/>
  <c r="BD36" i="4"/>
  <c r="BD37" i="4"/>
  <c r="BD38" i="4"/>
  <c r="BD39" i="4"/>
  <c r="BD40" i="4"/>
  <c r="BD41" i="4"/>
  <c r="BD42" i="4"/>
  <c r="BD3" i="4"/>
  <c r="BC4" i="4"/>
  <c r="BC5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8" i="4"/>
  <c r="BC19" i="4"/>
  <c r="BC20" i="4"/>
  <c r="BC21" i="4"/>
  <c r="BC22" i="4"/>
  <c r="BC23" i="4"/>
  <c r="BC24" i="4"/>
  <c r="BC25" i="4"/>
  <c r="BC26" i="4"/>
  <c r="BC27" i="4"/>
  <c r="BC28" i="4"/>
  <c r="BC29" i="4"/>
  <c r="BC30" i="4"/>
  <c r="BC31" i="4"/>
  <c r="BC32" i="4"/>
  <c r="BC33" i="4"/>
  <c r="BC34" i="4"/>
  <c r="BC35" i="4"/>
  <c r="BC36" i="4"/>
  <c r="BC37" i="4"/>
  <c r="BC38" i="4"/>
  <c r="BC39" i="4"/>
  <c r="BC40" i="4"/>
  <c r="BC41" i="4"/>
  <c r="BC42" i="4"/>
  <c r="BC3" i="4"/>
  <c r="BB3" i="4"/>
  <c r="X3" i="3"/>
  <c r="AX18" i="4"/>
  <c r="W3" i="3"/>
  <c r="V3" i="3"/>
  <c r="AO4" i="4"/>
  <c r="AP4" i="4"/>
  <c r="AQ4" i="4"/>
  <c r="AR4" i="4"/>
  <c r="AS4" i="4"/>
  <c r="AO5" i="4"/>
  <c r="AP5" i="4"/>
  <c r="AQ5" i="4"/>
  <c r="AR5" i="4"/>
  <c r="AS5" i="4"/>
  <c r="AO6" i="4"/>
  <c r="AP6" i="4"/>
  <c r="AQ6" i="4"/>
  <c r="AR6" i="4"/>
  <c r="AS6" i="4"/>
  <c r="AO7" i="4"/>
  <c r="AP7" i="4"/>
  <c r="AQ7" i="4"/>
  <c r="AR7" i="4"/>
  <c r="AS7" i="4"/>
  <c r="AO8" i="4"/>
  <c r="AP8" i="4"/>
  <c r="AQ8" i="4"/>
  <c r="AR8" i="4"/>
  <c r="AS8" i="4"/>
  <c r="AO9" i="4"/>
  <c r="AP9" i="4"/>
  <c r="AQ9" i="4"/>
  <c r="AR9" i="4"/>
  <c r="AS9" i="4"/>
  <c r="AO10" i="4"/>
  <c r="AP10" i="4"/>
  <c r="AQ10" i="4"/>
  <c r="AR10" i="4"/>
  <c r="AS10" i="4"/>
  <c r="AO11" i="4"/>
  <c r="AP11" i="4"/>
  <c r="AQ11" i="4"/>
  <c r="AR11" i="4"/>
  <c r="AS11" i="4"/>
  <c r="AO12" i="4"/>
  <c r="AP12" i="4"/>
  <c r="AQ12" i="4"/>
  <c r="AR12" i="4"/>
  <c r="AS12" i="4"/>
  <c r="AO13" i="4"/>
  <c r="AP13" i="4"/>
  <c r="AQ13" i="4"/>
  <c r="AR13" i="4"/>
  <c r="AS13" i="4"/>
  <c r="AO14" i="4"/>
  <c r="AP14" i="4"/>
  <c r="AQ14" i="4"/>
  <c r="AR14" i="4"/>
  <c r="AS14" i="4"/>
  <c r="AO15" i="4"/>
  <c r="AP15" i="4"/>
  <c r="AQ15" i="4"/>
  <c r="AR15" i="4"/>
  <c r="AS15" i="4"/>
  <c r="AO16" i="4"/>
  <c r="AP16" i="4"/>
  <c r="AQ16" i="4"/>
  <c r="AR16" i="4"/>
  <c r="AS16" i="4"/>
  <c r="AO17" i="4"/>
  <c r="AP17" i="4"/>
  <c r="AQ17" i="4"/>
  <c r="AR17" i="4"/>
  <c r="AS17" i="4"/>
  <c r="AO18" i="4"/>
  <c r="AP18" i="4"/>
  <c r="AQ18" i="4"/>
  <c r="AR18" i="4"/>
  <c r="AS18" i="4"/>
  <c r="AO19" i="4"/>
  <c r="AP19" i="4"/>
  <c r="AQ19" i="4"/>
  <c r="AR19" i="4"/>
  <c r="AS19" i="4"/>
  <c r="AO20" i="4"/>
  <c r="AP20" i="4"/>
  <c r="AQ20" i="4"/>
  <c r="AR20" i="4"/>
  <c r="AS20" i="4"/>
  <c r="AO21" i="4"/>
  <c r="AP21" i="4"/>
  <c r="AQ21" i="4"/>
  <c r="AR21" i="4"/>
  <c r="AS21" i="4"/>
  <c r="AO22" i="4"/>
  <c r="AP22" i="4"/>
  <c r="AQ22" i="4"/>
  <c r="AR22" i="4"/>
  <c r="AS22" i="4"/>
  <c r="AO23" i="4"/>
  <c r="AP23" i="4"/>
  <c r="AQ23" i="4"/>
  <c r="AR23" i="4"/>
  <c r="AS23" i="4"/>
  <c r="AO24" i="4"/>
  <c r="AP24" i="4"/>
  <c r="AQ24" i="4"/>
  <c r="AR24" i="4"/>
  <c r="AS24" i="4"/>
  <c r="AO25" i="4"/>
  <c r="AP25" i="4"/>
  <c r="AQ25" i="4"/>
  <c r="AR25" i="4"/>
  <c r="AS25" i="4"/>
  <c r="AO26" i="4"/>
  <c r="AP26" i="4"/>
  <c r="AQ26" i="4"/>
  <c r="AR26" i="4"/>
  <c r="AS26" i="4"/>
  <c r="AO27" i="4"/>
  <c r="AP27" i="4"/>
  <c r="AQ27" i="4"/>
  <c r="AR27" i="4"/>
  <c r="AS27" i="4"/>
  <c r="AO28" i="4"/>
  <c r="AP28" i="4"/>
  <c r="AQ28" i="4"/>
  <c r="AR28" i="4"/>
  <c r="AS28" i="4"/>
  <c r="AO29" i="4"/>
  <c r="AP29" i="4"/>
  <c r="AQ29" i="4"/>
  <c r="AR29" i="4"/>
  <c r="AS29" i="4"/>
  <c r="AO30" i="4"/>
  <c r="AP30" i="4"/>
  <c r="AQ30" i="4"/>
  <c r="AR30" i="4"/>
  <c r="AS30" i="4"/>
  <c r="AO31" i="4"/>
  <c r="AP31" i="4"/>
  <c r="AQ31" i="4"/>
  <c r="AR31" i="4"/>
  <c r="AS31" i="4"/>
  <c r="AO32" i="4"/>
  <c r="AP32" i="4"/>
  <c r="AQ32" i="4"/>
  <c r="AR32" i="4"/>
  <c r="AS32" i="4"/>
  <c r="AO33" i="4"/>
  <c r="AP33" i="4"/>
  <c r="AQ33" i="4"/>
  <c r="AR33" i="4"/>
  <c r="AS33" i="4"/>
  <c r="AO34" i="4"/>
  <c r="AP34" i="4"/>
  <c r="AQ34" i="4"/>
  <c r="AR34" i="4"/>
  <c r="AS34" i="4"/>
  <c r="AO35" i="4"/>
  <c r="AP35" i="4"/>
  <c r="AQ35" i="4"/>
  <c r="AR35" i="4"/>
  <c r="AS35" i="4"/>
  <c r="AO36" i="4"/>
  <c r="AP36" i="4"/>
  <c r="AQ36" i="4"/>
  <c r="AR36" i="4"/>
  <c r="AS36" i="4"/>
  <c r="AO37" i="4"/>
  <c r="AP37" i="4"/>
  <c r="AQ37" i="4"/>
  <c r="AR37" i="4"/>
  <c r="AS37" i="4"/>
  <c r="AO38" i="4"/>
  <c r="AP38" i="4"/>
  <c r="AQ38" i="4"/>
  <c r="AR38" i="4"/>
  <c r="AS38" i="4"/>
  <c r="AO39" i="4"/>
  <c r="AP39" i="4"/>
  <c r="AQ39" i="4"/>
  <c r="AR39" i="4"/>
  <c r="AS39" i="4"/>
  <c r="AO40" i="4"/>
  <c r="AP40" i="4"/>
  <c r="AQ40" i="4"/>
  <c r="AR40" i="4"/>
  <c r="AS40" i="4"/>
  <c r="AO41" i="4"/>
  <c r="AP41" i="4"/>
  <c r="AQ41" i="4"/>
  <c r="AR41" i="4"/>
  <c r="AS41" i="4"/>
  <c r="AO42" i="4"/>
  <c r="AP42" i="4"/>
  <c r="AQ42" i="4"/>
  <c r="AR42" i="4"/>
  <c r="AS42" i="4"/>
  <c r="AP3" i="4"/>
  <c r="AQ3" i="4"/>
  <c r="AR3" i="4"/>
  <c r="AS3" i="4"/>
  <c r="AO3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3" i="4"/>
  <c r="AL3" i="4"/>
  <c r="AM3" i="4"/>
  <c r="AN3" i="4"/>
  <c r="AJ4" i="4"/>
  <c r="AJ5" i="4"/>
  <c r="AJ6" i="4"/>
  <c r="AJ7" i="4"/>
  <c r="BA7" i="4" s="1"/>
  <c r="AJ8" i="4"/>
  <c r="BA8" i="4" s="1"/>
  <c r="AJ9" i="4"/>
  <c r="BA9" i="4" s="1"/>
  <c r="AJ10" i="4"/>
  <c r="BA10" i="4" s="1"/>
  <c r="AJ11" i="4"/>
  <c r="BA11" i="4" s="1"/>
  <c r="AJ12" i="4"/>
  <c r="BA12" i="4" s="1"/>
  <c r="AJ13" i="4"/>
  <c r="BA13" i="4" s="1"/>
  <c r="AJ14" i="4"/>
  <c r="AJ15" i="4"/>
  <c r="BA15" i="4" s="1"/>
  <c r="AJ16" i="4"/>
  <c r="AZ16" i="4" s="1"/>
  <c r="AJ17" i="4"/>
  <c r="AJ18" i="4"/>
  <c r="AJ19" i="4"/>
  <c r="AJ20" i="4"/>
  <c r="AJ21" i="4"/>
  <c r="AY21" i="4" s="1"/>
  <c r="AJ22" i="4"/>
  <c r="AJ23" i="4"/>
  <c r="AY23" i="4" s="1"/>
  <c r="AJ24" i="4"/>
  <c r="BA24" i="4" s="1"/>
  <c r="AJ25" i="4"/>
  <c r="BA25" i="4" s="1"/>
  <c r="AJ26" i="4"/>
  <c r="AX26" i="4" s="1"/>
  <c r="AJ27" i="4"/>
  <c r="BA27" i="4" s="1"/>
  <c r="AJ28" i="4"/>
  <c r="BA28" i="4" s="1"/>
  <c r="AJ29" i="4"/>
  <c r="BA29" i="4" s="1"/>
  <c r="AJ30" i="4"/>
  <c r="BA30" i="4" s="1"/>
  <c r="AJ31" i="4"/>
  <c r="BA31" i="4" s="1"/>
  <c r="AJ32" i="4"/>
  <c r="AZ32" i="4" s="1"/>
  <c r="AJ33" i="4"/>
  <c r="AJ34" i="4"/>
  <c r="AJ35" i="4"/>
  <c r="AJ36" i="4"/>
  <c r="AJ37" i="4"/>
  <c r="AJ38" i="4"/>
  <c r="AJ39" i="4"/>
  <c r="BA39" i="4" s="1"/>
  <c r="AJ40" i="4"/>
  <c r="BA40" i="4" s="1"/>
  <c r="AJ41" i="4"/>
  <c r="BA41" i="4" s="1"/>
  <c r="AJ42" i="4"/>
  <c r="BA42" i="4" s="1"/>
  <c r="AJ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3" i="4"/>
  <c r="T4" i="4"/>
  <c r="T5" i="4"/>
  <c r="T6" i="4"/>
  <c r="AH6" i="4" s="1"/>
  <c r="T7" i="4"/>
  <c r="AH7" i="4" s="1"/>
  <c r="T8" i="4"/>
  <c r="AH8" i="4" s="1"/>
  <c r="T9" i="4"/>
  <c r="AH9" i="4" s="1"/>
  <c r="T10" i="4"/>
  <c r="AH10" i="4" s="1"/>
  <c r="T11" i="4"/>
  <c r="AH11" i="4" s="1"/>
  <c r="T12" i="4"/>
  <c r="AH12" i="4" s="1"/>
  <c r="T13" i="4"/>
  <c r="AH13" i="4" s="1"/>
  <c r="T14" i="4"/>
  <c r="T15" i="4"/>
  <c r="T16" i="4"/>
  <c r="T17" i="4"/>
  <c r="T18" i="4"/>
  <c r="T19" i="4"/>
  <c r="T20" i="4"/>
  <c r="T21" i="4"/>
  <c r="T22" i="4"/>
  <c r="AH22" i="4" s="1"/>
  <c r="T23" i="4"/>
  <c r="AH23" i="4" s="1"/>
  <c r="T24" i="4"/>
  <c r="AH24" i="4" s="1"/>
  <c r="T25" i="4"/>
  <c r="AH25" i="4" s="1"/>
  <c r="T26" i="4"/>
  <c r="AH26" i="4" s="1"/>
  <c r="T27" i="4"/>
  <c r="AH27" i="4" s="1"/>
  <c r="T28" i="4"/>
  <c r="AH28" i="4" s="1"/>
  <c r="T29" i="4"/>
  <c r="AH29" i="4" s="1"/>
  <c r="T30" i="4"/>
  <c r="T31" i="4"/>
  <c r="T32" i="4"/>
  <c r="T33" i="4"/>
  <c r="T34" i="4"/>
  <c r="T35" i="4"/>
  <c r="T36" i="4"/>
  <c r="T37" i="4"/>
  <c r="T38" i="4"/>
  <c r="AH38" i="4" s="1"/>
  <c r="T39" i="4"/>
  <c r="AH39" i="4" s="1"/>
  <c r="T40" i="4"/>
  <c r="AH40" i="4" s="1"/>
  <c r="T41" i="4"/>
  <c r="AH41" i="4" s="1"/>
  <c r="T42" i="4"/>
  <c r="AH42" i="4" s="1"/>
  <c r="T3" i="4"/>
  <c r="AH3" i="4" s="1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3" i="4"/>
  <c r="P3" i="4"/>
  <c r="N4" i="4"/>
  <c r="N5" i="4"/>
  <c r="N6" i="4"/>
  <c r="AC6" i="4" s="1"/>
  <c r="N7" i="4"/>
  <c r="AW7" i="4" s="1"/>
  <c r="N8" i="4"/>
  <c r="AW8" i="4" s="1"/>
  <c r="N9" i="4"/>
  <c r="AW9" i="4" s="1"/>
  <c r="N10" i="4"/>
  <c r="AW10" i="4" s="1"/>
  <c r="N11" i="4"/>
  <c r="AW11" i="4" s="1"/>
  <c r="N12" i="4"/>
  <c r="AW12" i="4" s="1"/>
  <c r="N13" i="4"/>
  <c r="AW13" i="4" s="1"/>
  <c r="N14" i="4"/>
  <c r="N15" i="4"/>
  <c r="AV15" i="4" s="1"/>
  <c r="N16" i="4"/>
  <c r="AV16" i="4" s="1"/>
  <c r="N17" i="4"/>
  <c r="N18" i="4"/>
  <c r="N19" i="4"/>
  <c r="N20" i="4"/>
  <c r="N21" i="4"/>
  <c r="N22" i="4"/>
  <c r="AC22" i="4" s="1"/>
  <c r="N23" i="4"/>
  <c r="AW23" i="4" s="1"/>
  <c r="N24" i="4"/>
  <c r="AW24" i="4" s="1"/>
  <c r="N25" i="4"/>
  <c r="AW25" i="4" s="1"/>
  <c r="N26" i="4"/>
  <c r="AW26" i="4" s="1"/>
  <c r="N27" i="4"/>
  <c r="AW27" i="4" s="1"/>
  <c r="N28" i="4"/>
  <c r="AW28" i="4" s="1"/>
  <c r="N29" i="4"/>
  <c r="AW29" i="4" s="1"/>
  <c r="N30" i="4"/>
  <c r="N31" i="4"/>
  <c r="AV31" i="4" s="1"/>
  <c r="N32" i="4"/>
  <c r="AV32" i="4" s="1"/>
  <c r="N33" i="4"/>
  <c r="N34" i="4"/>
  <c r="N35" i="4"/>
  <c r="N36" i="4"/>
  <c r="N37" i="4"/>
  <c r="N38" i="4"/>
  <c r="AC38" i="4" s="1"/>
  <c r="N39" i="4"/>
  <c r="AW39" i="4" s="1"/>
  <c r="N40" i="4"/>
  <c r="AW40" i="4" s="1"/>
  <c r="N41" i="4"/>
  <c r="AW41" i="4" s="1"/>
  <c r="N42" i="4"/>
  <c r="AW42" i="4" s="1"/>
  <c r="N3" i="4"/>
  <c r="AR119" i="2"/>
  <c r="AR120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E120" i="2"/>
  <c r="E119" i="2"/>
  <c r="E118" i="2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E134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E133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E132" i="1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Y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3" i="3"/>
  <c r="AY26" i="4" l="1"/>
  <c r="AV21" i="4"/>
  <c r="AY39" i="4"/>
  <c r="AV20" i="4"/>
  <c r="AZ36" i="4"/>
  <c r="AZ4" i="4"/>
  <c r="AV35" i="4"/>
  <c r="AV19" i="4"/>
  <c r="AZ35" i="4"/>
  <c r="AZ19" i="4"/>
  <c r="AX30" i="4"/>
  <c r="AX14" i="4"/>
  <c r="BA26" i="4"/>
  <c r="AY42" i="4"/>
  <c r="AX10" i="4"/>
  <c r="AZ42" i="4"/>
  <c r="AV37" i="4"/>
  <c r="AY7" i="4"/>
  <c r="AV36" i="4"/>
  <c r="AZ20" i="4"/>
  <c r="BA32" i="4"/>
  <c r="AV34" i="4"/>
  <c r="AV18" i="4"/>
  <c r="AX34" i="4"/>
  <c r="AY18" i="4"/>
  <c r="BA23" i="4"/>
  <c r="AY10" i="4"/>
  <c r="AV5" i="4"/>
  <c r="AX37" i="4"/>
  <c r="AZ5" i="4"/>
  <c r="AV4" i="4"/>
  <c r="AX15" i="4"/>
  <c r="AV33" i="4"/>
  <c r="AV17" i="4"/>
  <c r="AZ33" i="4"/>
  <c r="AZ17" i="4"/>
  <c r="AZ26" i="4"/>
  <c r="AZ10" i="4"/>
  <c r="AX21" i="4"/>
  <c r="AY5" i="4"/>
  <c r="AZ37" i="4"/>
  <c r="AX5" i="4"/>
  <c r="BA14" i="4"/>
  <c r="AZ30" i="4"/>
  <c r="AG21" i="4"/>
  <c r="AG20" i="4"/>
  <c r="AZ21" i="4"/>
  <c r="AG35" i="4"/>
  <c r="BA3" i="4"/>
  <c r="AZ18" i="4"/>
  <c r="AG34" i="4"/>
  <c r="AG18" i="4"/>
  <c r="AZ15" i="4"/>
  <c r="BA36" i="4"/>
  <c r="BA34" i="4"/>
  <c r="AZ34" i="4"/>
  <c r="AT14" i="4"/>
  <c r="BB14" i="4" s="1"/>
  <c r="AY37" i="4"/>
  <c r="BA21" i="4"/>
  <c r="AG37" i="4"/>
  <c r="AG5" i="4"/>
  <c r="AY36" i="4"/>
  <c r="BA20" i="4"/>
  <c r="AG36" i="4"/>
  <c r="AG4" i="4"/>
  <c r="AY34" i="4"/>
  <c r="BA18" i="4"/>
  <c r="AW3" i="4"/>
  <c r="AG19" i="4"/>
  <c r="AY32" i="4"/>
  <c r="BA16" i="4"/>
  <c r="AG33" i="4"/>
  <c r="AG17" i="4"/>
  <c r="AX42" i="4"/>
  <c r="AZ14" i="4"/>
  <c r="BA37" i="4"/>
  <c r="AY4" i="4"/>
  <c r="AZ31" i="4"/>
  <c r="AT30" i="4"/>
  <c r="BB30" i="4" s="1"/>
  <c r="AG32" i="4"/>
  <c r="AG16" i="4"/>
  <c r="AY20" i="4"/>
  <c r="BA5" i="4"/>
  <c r="AG31" i="4"/>
  <c r="AG15" i="4"/>
  <c r="AZ39" i="4"/>
  <c r="AZ23" i="4"/>
  <c r="AZ7" i="4"/>
  <c r="BA4" i="4"/>
  <c r="AG30" i="4"/>
  <c r="AG14" i="4"/>
  <c r="AZ38" i="4"/>
  <c r="AZ22" i="4"/>
  <c r="AZ6" i="4"/>
  <c r="AX31" i="4"/>
  <c r="AY16" i="4"/>
  <c r="Z29" i="4"/>
  <c r="Z13" i="4"/>
  <c r="AA37" i="4"/>
  <c r="AA21" i="4"/>
  <c r="AA5" i="4"/>
  <c r="AB29" i="4"/>
  <c r="AB13" i="4"/>
  <c r="AC37" i="4"/>
  <c r="AC21" i="4"/>
  <c r="AC5" i="4"/>
  <c r="AE29" i="4"/>
  <c r="AE13" i="4"/>
  <c r="AF37" i="4"/>
  <c r="AF21" i="4"/>
  <c r="AF5" i="4"/>
  <c r="AG29" i="4"/>
  <c r="AG13" i="4"/>
  <c r="AH37" i="4"/>
  <c r="AH21" i="4"/>
  <c r="AH5" i="4"/>
  <c r="AT29" i="4"/>
  <c r="AT13" i="4"/>
  <c r="AU38" i="4"/>
  <c r="AU22" i="4"/>
  <c r="AU6" i="4"/>
  <c r="AV30" i="4"/>
  <c r="AV14" i="4"/>
  <c r="AW38" i="4"/>
  <c r="AW22" i="4"/>
  <c r="AW6" i="4"/>
  <c r="Z28" i="4"/>
  <c r="Z12" i="4"/>
  <c r="AA36" i="4"/>
  <c r="AA20" i="4"/>
  <c r="AA4" i="4"/>
  <c r="AB28" i="4"/>
  <c r="AB12" i="4"/>
  <c r="AC36" i="4"/>
  <c r="AC20" i="4"/>
  <c r="AC4" i="4"/>
  <c r="AE28" i="4"/>
  <c r="AE12" i="4"/>
  <c r="AF36" i="4"/>
  <c r="AF20" i="4"/>
  <c r="AF4" i="4"/>
  <c r="AG28" i="4"/>
  <c r="AG12" i="4"/>
  <c r="AH36" i="4"/>
  <c r="AH20" i="4"/>
  <c r="AH4" i="4"/>
  <c r="AT28" i="4"/>
  <c r="AT12" i="4"/>
  <c r="AU37" i="4"/>
  <c r="AU21" i="4"/>
  <c r="AU5" i="4"/>
  <c r="AV29" i="4"/>
  <c r="AV13" i="4"/>
  <c r="AW37" i="4"/>
  <c r="AW21" i="4"/>
  <c r="AW5" i="4"/>
  <c r="AY38" i="4"/>
  <c r="AY22" i="4"/>
  <c r="AY6" i="4"/>
  <c r="BA38" i="4"/>
  <c r="BA22" i="4"/>
  <c r="BA6" i="4"/>
  <c r="Z3" i="4"/>
  <c r="Z27" i="4"/>
  <c r="Z11" i="4"/>
  <c r="AA35" i="4"/>
  <c r="AA19" i="4"/>
  <c r="AB3" i="4"/>
  <c r="AB27" i="4"/>
  <c r="AB11" i="4"/>
  <c r="AC35" i="4"/>
  <c r="AC19" i="4"/>
  <c r="AE3" i="4"/>
  <c r="AE27" i="4"/>
  <c r="AE11" i="4"/>
  <c r="AF35" i="4"/>
  <c r="AF19" i="4"/>
  <c r="AG3" i="4"/>
  <c r="AG27" i="4"/>
  <c r="AG11" i="4"/>
  <c r="AH35" i="4"/>
  <c r="AH19" i="4"/>
  <c r="AT27" i="4"/>
  <c r="BB27" i="4" s="1"/>
  <c r="AT11" i="4"/>
  <c r="AU36" i="4"/>
  <c r="AU20" i="4"/>
  <c r="AU4" i="4"/>
  <c r="AV28" i="4"/>
  <c r="AV12" i="4"/>
  <c r="AW36" i="4"/>
  <c r="AW20" i="4"/>
  <c r="AW4" i="4"/>
  <c r="AX29" i="4"/>
  <c r="AX13" i="4"/>
  <c r="AZ29" i="4"/>
  <c r="AZ13" i="4"/>
  <c r="Z42" i="4"/>
  <c r="Z26" i="4"/>
  <c r="Z10" i="4"/>
  <c r="AA34" i="4"/>
  <c r="AA18" i="4"/>
  <c r="AB42" i="4"/>
  <c r="AB26" i="4"/>
  <c r="AB10" i="4"/>
  <c r="AC34" i="4"/>
  <c r="AC18" i="4"/>
  <c r="AE42" i="4"/>
  <c r="AE26" i="4"/>
  <c r="AE10" i="4"/>
  <c r="AF34" i="4"/>
  <c r="AF18" i="4"/>
  <c r="AG42" i="4"/>
  <c r="AG26" i="4"/>
  <c r="AG10" i="4"/>
  <c r="AH34" i="4"/>
  <c r="AH18" i="4"/>
  <c r="AT42" i="4"/>
  <c r="BB42" i="4" s="1"/>
  <c r="AT26" i="4"/>
  <c r="BB26" i="4" s="1"/>
  <c r="AT10" i="4"/>
  <c r="AU35" i="4"/>
  <c r="AU19" i="4"/>
  <c r="AV3" i="4"/>
  <c r="AV27" i="4"/>
  <c r="AV11" i="4"/>
  <c r="AW35" i="4"/>
  <c r="AW19" i="4"/>
  <c r="AX28" i="4"/>
  <c r="AX12" i="4"/>
  <c r="AZ28" i="4"/>
  <c r="AZ12" i="4"/>
  <c r="Z41" i="4"/>
  <c r="Z25" i="4"/>
  <c r="Z9" i="4"/>
  <c r="AA33" i="4"/>
  <c r="AA17" i="4"/>
  <c r="AB41" i="4"/>
  <c r="AB25" i="4"/>
  <c r="AB9" i="4"/>
  <c r="AC33" i="4"/>
  <c r="AC17" i="4"/>
  <c r="AE41" i="4"/>
  <c r="AE25" i="4"/>
  <c r="AE9" i="4"/>
  <c r="AF33" i="4"/>
  <c r="AF17" i="4"/>
  <c r="AG41" i="4"/>
  <c r="AG25" i="4"/>
  <c r="AG9" i="4"/>
  <c r="AH33" i="4"/>
  <c r="AH17" i="4"/>
  <c r="AT41" i="4"/>
  <c r="AT25" i="4"/>
  <c r="AT9" i="4"/>
  <c r="AU34" i="4"/>
  <c r="AU18" i="4"/>
  <c r="AV42" i="4"/>
  <c r="AV26" i="4"/>
  <c r="AV10" i="4"/>
  <c r="AW34" i="4"/>
  <c r="AW18" i="4"/>
  <c r="AX3" i="4"/>
  <c r="AX27" i="4"/>
  <c r="AX11" i="4"/>
  <c r="AY35" i="4"/>
  <c r="AY19" i="4"/>
  <c r="AZ3" i="4"/>
  <c r="AZ27" i="4"/>
  <c r="AZ11" i="4"/>
  <c r="BA35" i="4"/>
  <c r="BA19" i="4"/>
  <c r="Z40" i="4"/>
  <c r="Z24" i="4"/>
  <c r="Z8" i="4"/>
  <c r="AA32" i="4"/>
  <c r="AA16" i="4"/>
  <c r="AB40" i="4"/>
  <c r="AB24" i="4"/>
  <c r="AB8" i="4"/>
  <c r="AC32" i="4"/>
  <c r="AC16" i="4"/>
  <c r="AE40" i="4"/>
  <c r="AE24" i="4"/>
  <c r="AE8" i="4"/>
  <c r="AF32" i="4"/>
  <c r="AF16" i="4"/>
  <c r="AG40" i="4"/>
  <c r="AG24" i="4"/>
  <c r="AG8" i="4"/>
  <c r="AH32" i="4"/>
  <c r="AH16" i="4"/>
  <c r="AT40" i="4"/>
  <c r="AT24" i="4"/>
  <c r="AT8" i="4"/>
  <c r="AU33" i="4"/>
  <c r="AU17" i="4"/>
  <c r="AV41" i="4"/>
  <c r="AV25" i="4"/>
  <c r="AV9" i="4"/>
  <c r="AW33" i="4"/>
  <c r="AW17" i="4"/>
  <c r="Z39" i="4"/>
  <c r="Z23" i="4"/>
  <c r="Z7" i="4"/>
  <c r="AA31" i="4"/>
  <c r="AA15" i="4"/>
  <c r="AB39" i="4"/>
  <c r="AB23" i="4"/>
  <c r="AB7" i="4"/>
  <c r="AC31" i="4"/>
  <c r="AC15" i="4"/>
  <c r="AE39" i="4"/>
  <c r="AE23" i="4"/>
  <c r="AE7" i="4"/>
  <c r="AF31" i="4"/>
  <c r="AF15" i="4"/>
  <c r="AG39" i="4"/>
  <c r="AG23" i="4"/>
  <c r="AG7" i="4"/>
  <c r="AH31" i="4"/>
  <c r="AH15" i="4"/>
  <c r="AT39" i="4"/>
  <c r="AT23" i="4"/>
  <c r="AT7" i="4"/>
  <c r="AU32" i="4"/>
  <c r="AU16" i="4"/>
  <c r="AV40" i="4"/>
  <c r="AV24" i="4"/>
  <c r="AV8" i="4"/>
  <c r="AW32" i="4"/>
  <c r="AW16" i="4"/>
  <c r="AX41" i="4"/>
  <c r="AX25" i="4"/>
  <c r="AX9" i="4"/>
  <c r="AY33" i="4"/>
  <c r="AY17" i="4"/>
  <c r="AZ41" i="4"/>
  <c r="AZ25" i="4"/>
  <c r="AZ9" i="4"/>
  <c r="BA33" i="4"/>
  <c r="BA17" i="4"/>
  <c r="Z38" i="4"/>
  <c r="Z22" i="4"/>
  <c r="Z6" i="4"/>
  <c r="AA30" i="4"/>
  <c r="AA14" i="4"/>
  <c r="AB38" i="4"/>
  <c r="AB22" i="4"/>
  <c r="AB6" i="4"/>
  <c r="AC30" i="4"/>
  <c r="AC14" i="4"/>
  <c r="AE38" i="4"/>
  <c r="AE22" i="4"/>
  <c r="AE6" i="4"/>
  <c r="AF30" i="4"/>
  <c r="AF14" i="4"/>
  <c r="AG38" i="4"/>
  <c r="AG22" i="4"/>
  <c r="AG6" i="4"/>
  <c r="AH30" i="4"/>
  <c r="AH14" i="4"/>
  <c r="AT38" i="4"/>
  <c r="AT22" i="4"/>
  <c r="AT6" i="4"/>
  <c r="AU31" i="4"/>
  <c r="AU15" i="4"/>
  <c r="AV39" i="4"/>
  <c r="AV23" i="4"/>
  <c r="AV7" i="4"/>
  <c r="AW31" i="4"/>
  <c r="AW15" i="4"/>
  <c r="AX40" i="4"/>
  <c r="AX24" i="4"/>
  <c r="AX8" i="4"/>
  <c r="AZ40" i="4"/>
  <c r="AZ24" i="4"/>
  <c r="AZ8" i="4"/>
  <c r="Z37" i="4"/>
  <c r="Z21" i="4"/>
  <c r="Z5" i="4"/>
  <c r="AA29" i="4"/>
  <c r="AA13" i="4"/>
  <c r="AB37" i="4"/>
  <c r="AB21" i="4"/>
  <c r="AB5" i="4"/>
  <c r="AC29" i="4"/>
  <c r="AC13" i="4"/>
  <c r="AE37" i="4"/>
  <c r="AE21" i="4"/>
  <c r="AE5" i="4"/>
  <c r="AF29" i="4"/>
  <c r="AF13" i="4"/>
  <c r="AT37" i="4"/>
  <c r="AT21" i="4"/>
  <c r="BB21" i="4" s="1"/>
  <c r="AT5" i="4"/>
  <c r="BB5" i="4" s="1"/>
  <c r="AU30" i="4"/>
  <c r="AU14" i="4"/>
  <c r="AV38" i="4"/>
  <c r="AV22" i="4"/>
  <c r="AV6" i="4"/>
  <c r="AW30" i="4"/>
  <c r="AW14" i="4"/>
  <c r="AX39" i="4"/>
  <c r="AX23" i="4"/>
  <c r="AX7" i="4"/>
  <c r="AY31" i="4"/>
  <c r="AY15" i="4"/>
  <c r="Z36" i="4"/>
  <c r="Z20" i="4"/>
  <c r="Z4" i="4"/>
  <c r="AA28" i="4"/>
  <c r="AA12" i="4"/>
  <c r="AB36" i="4"/>
  <c r="AB20" i="4"/>
  <c r="AB4" i="4"/>
  <c r="AC28" i="4"/>
  <c r="AC12" i="4"/>
  <c r="AE36" i="4"/>
  <c r="AE20" i="4"/>
  <c r="AE4" i="4"/>
  <c r="AF28" i="4"/>
  <c r="AF12" i="4"/>
  <c r="AT36" i="4"/>
  <c r="AT20" i="4"/>
  <c r="AT4" i="4"/>
  <c r="AU29" i="4"/>
  <c r="AU13" i="4"/>
  <c r="AX38" i="4"/>
  <c r="AX22" i="4"/>
  <c r="AX6" i="4"/>
  <c r="AY30" i="4"/>
  <c r="AY14" i="4"/>
  <c r="Z35" i="4"/>
  <c r="Z19" i="4"/>
  <c r="AA3" i="4"/>
  <c r="AA27" i="4"/>
  <c r="AA11" i="4"/>
  <c r="AB35" i="4"/>
  <c r="AB19" i="4"/>
  <c r="AC3" i="4"/>
  <c r="AC27" i="4"/>
  <c r="AC11" i="4"/>
  <c r="AE35" i="4"/>
  <c r="AE19" i="4"/>
  <c r="AF3" i="4"/>
  <c r="AF27" i="4"/>
  <c r="AF11" i="4"/>
  <c r="AT35" i="4"/>
  <c r="AT19" i="4"/>
  <c r="AT3" i="4"/>
  <c r="AU28" i="4"/>
  <c r="AU12" i="4"/>
  <c r="AY29" i="4"/>
  <c r="AY13" i="4"/>
  <c r="Z34" i="4"/>
  <c r="Z18" i="4"/>
  <c r="AA42" i="4"/>
  <c r="AA26" i="4"/>
  <c r="AA10" i="4"/>
  <c r="AB34" i="4"/>
  <c r="AB18" i="4"/>
  <c r="AC42" i="4"/>
  <c r="AC26" i="4"/>
  <c r="AC10" i="4"/>
  <c r="AE34" i="4"/>
  <c r="AE18" i="4"/>
  <c r="AF42" i="4"/>
  <c r="AF26" i="4"/>
  <c r="AF10" i="4"/>
  <c r="AT34" i="4"/>
  <c r="AT18" i="4"/>
  <c r="BB18" i="4" s="1"/>
  <c r="AU3" i="4"/>
  <c r="AU27" i="4"/>
  <c r="AU11" i="4"/>
  <c r="AX36" i="4"/>
  <c r="AX20" i="4"/>
  <c r="AX4" i="4"/>
  <c r="AY28" i="4"/>
  <c r="AY12" i="4"/>
  <c r="Z33" i="4"/>
  <c r="Z17" i="4"/>
  <c r="AA41" i="4"/>
  <c r="AA25" i="4"/>
  <c r="AA9" i="4"/>
  <c r="AB33" i="4"/>
  <c r="AB17" i="4"/>
  <c r="AC41" i="4"/>
  <c r="AC25" i="4"/>
  <c r="AC9" i="4"/>
  <c r="AE33" i="4"/>
  <c r="AE17" i="4"/>
  <c r="AF41" i="4"/>
  <c r="AF25" i="4"/>
  <c r="AF9" i="4"/>
  <c r="AT33" i="4"/>
  <c r="AT17" i="4"/>
  <c r="AU42" i="4"/>
  <c r="AU26" i="4"/>
  <c r="AU10" i="4"/>
  <c r="AX35" i="4"/>
  <c r="AX19" i="4"/>
  <c r="AY3" i="4"/>
  <c r="AY27" i="4"/>
  <c r="AY11" i="4"/>
  <c r="Z32" i="4"/>
  <c r="Z16" i="4"/>
  <c r="AA40" i="4"/>
  <c r="AA24" i="4"/>
  <c r="AA8" i="4"/>
  <c r="AB32" i="4"/>
  <c r="AB16" i="4"/>
  <c r="AC40" i="4"/>
  <c r="AC24" i="4"/>
  <c r="AC8" i="4"/>
  <c r="AE32" i="4"/>
  <c r="AE16" i="4"/>
  <c r="AF40" i="4"/>
  <c r="AF24" i="4"/>
  <c r="AF8" i="4"/>
  <c r="AT32" i="4"/>
  <c r="AT16" i="4"/>
  <c r="AU41" i="4"/>
  <c r="AU25" i="4"/>
  <c r="AU9" i="4"/>
  <c r="Z31" i="4"/>
  <c r="Z15" i="4"/>
  <c r="AA39" i="4"/>
  <c r="AA23" i="4"/>
  <c r="AA7" i="4"/>
  <c r="AB31" i="4"/>
  <c r="AB15" i="4"/>
  <c r="AC39" i="4"/>
  <c r="AC23" i="4"/>
  <c r="AC7" i="4"/>
  <c r="AE31" i="4"/>
  <c r="AE15" i="4"/>
  <c r="AF39" i="4"/>
  <c r="AF23" i="4"/>
  <c r="AF7" i="4"/>
  <c r="AT31" i="4"/>
  <c r="AT15" i="4"/>
  <c r="AU40" i="4"/>
  <c r="AU24" i="4"/>
  <c r="AU8" i="4"/>
  <c r="AX33" i="4"/>
  <c r="AX17" i="4"/>
  <c r="AY41" i="4"/>
  <c r="AY25" i="4"/>
  <c r="AY9" i="4"/>
  <c r="Z30" i="4"/>
  <c r="Z14" i="4"/>
  <c r="AA38" i="4"/>
  <c r="AA22" i="4"/>
  <c r="AA6" i="4"/>
  <c r="AB30" i="4"/>
  <c r="AB14" i="4"/>
  <c r="AE30" i="4"/>
  <c r="AE14" i="4"/>
  <c r="AF38" i="4"/>
  <c r="AF22" i="4"/>
  <c r="AF6" i="4"/>
  <c r="AU39" i="4"/>
  <c r="AU23" i="4"/>
  <c r="AU7" i="4"/>
  <c r="AX32" i="4"/>
  <c r="AX16" i="4"/>
  <c r="AY40" i="4"/>
  <c r="AY24" i="4"/>
  <c r="AY8" i="4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B117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B116" i="2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B131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B130" i="1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E115" i="2"/>
  <c r="E114" i="2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E129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F128" i="1"/>
  <c r="G128" i="1"/>
  <c r="H128" i="1"/>
  <c r="E128" i="1"/>
  <c r="AR113" i="2"/>
  <c r="AQ113" i="2"/>
  <c r="AP113" i="2"/>
  <c r="AO113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AR112" i="2"/>
  <c r="AQ112" i="2"/>
  <c r="AP112" i="2"/>
  <c r="AO112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AR111" i="2"/>
  <c r="AQ111" i="2"/>
  <c r="AP111" i="2"/>
  <c r="AO111" i="2"/>
  <c r="AN111" i="2"/>
  <c r="AM111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AR110" i="2"/>
  <c r="AQ110" i="2"/>
  <c r="AP110" i="2"/>
  <c r="AO110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AR109" i="2"/>
  <c r="AQ109" i="2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BB15" i="4" l="1"/>
  <c r="BB10" i="4"/>
  <c r="BB37" i="4"/>
  <c r="BB34" i="4"/>
  <c r="BB16" i="4"/>
  <c r="BB11" i="4"/>
  <c r="BB33" i="4"/>
  <c r="BB32" i="4"/>
  <c r="BB31" i="4"/>
  <c r="BB13" i="4"/>
  <c r="BB29" i="4"/>
  <c r="BB9" i="4"/>
  <c r="BB25" i="4"/>
  <c r="BB6" i="4"/>
  <c r="BB22" i="4"/>
  <c r="BB20" i="4"/>
  <c r="BB24" i="4"/>
  <c r="BB12" i="4"/>
  <c r="BB40" i="4"/>
  <c r="BB39" i="4"/>
  <c r="BB4" i="4"/>
  <c r="BB36" i="4"/>
  <c r="BB28" i="4"/>
  <c r="BB23" i="4"/>
  <c r="BB19" i="4"/>
  <c r="BB41" i="4"/>
  <c r="BB38" i="4"/>
  <c r="BB8" i="4"/>
  <c r="BB7" i="4"/>
  <c r="BB17" i="4"/>
  <c r="BB35" i="4"/>
</calcChain>
</file>

<file path=xl/sharedStrings.xml><?xml version="1.0" encoding="utf-8"?>
<sst xmlns="http://schemas.openxmlformats.org/spreadsheetml/2006/main" count="533" uniqueCount="335">
  <si>
    <t>s.no</t>
  </si>
  <si>
    <t>Age</t>
  </si>
  <si>
    <t>Height</t>
  </si>
  <si>
    <t>Weight</t>
  </si>
  <si>
    <t>FR1</t>
  </si>
  <si>
    <t>FR2</t>
  </si>
  <si>
    <t>FR3</t>
  </si>
  <si>
    <t>FR4</t>
  </si>
  <si>
    <t>FR5</t>
  </si>
  <si>
    <t>BFJ1</t>
  </si>
  <si>
    <t>BFJ2</t>
  </si>
  <si>
    <t>BFJ3</t>
  </si>
  <si>
    <t>BFJ4</t>
  </si>
  <si>
    <t>BFJ5</t>
  </si>
  <si>
    <t>BSJ1</t>
  </si>
  <si>
    <t>BSJ2</t>
  </si>
  <si>
    <t>BSJ3</t>
  </si>
  <si>
    <t>BSJ4</t>
  </si>
  <si>
    <t>BSJ5</t>
  </si>
  <si>
    <t>CSF1</t>
  </si>
  <si>
    <t>CSF2</t>
  </si>
  <si>
    <t>CSF3</t>
  </si>
  <si>
    <t>CSF4</t>
  </si>
  <si>
    <t>CSF5</t>
  </si>
  <si>
    <t>CSJ1</t>
  </si>
  <si>
    <t>CSJ2</t>
  </si>
  <si>
    <t>CSJ3</t>
  </si>
  <si>
    <t>CSJ4</t>
  </si>
  <si>
    <t>CSJ5</t>
  </si>
  <si>
    <t>HAT</t>
  </si>
  <si>
    <t>HL</t>
  </si>
  <si>
    <t>PB</t>
  </si>
  <si>
    <t>HD</t>
  </si>
  <si>
    <t>HM</t>
  </si>
  <si>
    <t>WC</t>
  </si>
  <si>
    <t>WB</t>
  </si>
  <si>
    <t>EWL</t>
  </si>
  <si>
    <t>MHC</t>
  </si>
  <si>
    <t>FISTC</t>
  </si>
  <si>
    <t>HCHFT</t>
  </si>
  <si>
    <t>PHWPT</t>
  </si>
  <si>
    <t>PHWPFF</t>
  </si>
  <si>
    <t>PHWPA</t>
  </si>
  <si>
    <t>PHWPL</t>
  </si>
  <si>
    <t>Average</t>
  </si>
  <si>
    <t>Std</t>
  </si>
  <si>
    <t>min</t>
  </si>
  <si>
    <t>max</t>
  </si>
  <si>
    <t>var</t>
  </si>
  <si>
    <t>s.no.</t>
  </si>
  <si>
    <t>correleation</t>
  </si>
  <si>
    <t>Male</t>
  </si>
  <si>
    <t>Female</t>
  </si>
  <si>
    <t>T-value</t>
  </si>
  <si>
    <t>correleation for height</t>
  </si>
  <si>
    <t>correleation for weight</t>
  </si>
  <si>
    <t>Male H</t>
  </si>
  <si>
    <t>Male W</t>
  </si>
  <si>
    <t>Female H</t>
  </si>
  <si>
    <t>Female W</t>
  </si>
  <si>
    <t>skew</t>
  </si>
  <si>
    <t>kurtosis</t>
  </si>
  <si>
    <t>M:skew</t>
  </si>
  <si>
    <t>M:kurtosis</t>
  </si>
  <si>
    <t>F:skew</t>
  </si>
  <si>
    <t>F:kurtosis</t>
  </si>
  <si>
    <t>Normal</t>
  </si>
  <si>
    <t>Statistic</t>
  </si>
  <si>
    <t>Normal Range</t>
  </si>
  <si>
    <t>Excel Notes</t>
  </si>
  <si>
    <t>Skewness</t>
  </si>
  <si>
    <t>Between -1 and +1</t>
  </si>
  <si>
    <t>~0 = symmetric</t>
  </si>
  <si>
    <t>Kurtosis</t>
  </si>
  <si>
    <r>
      <t xml:space="preserve">Excel uses </t>
    </r>
    <r>
      <rPr>
        <i/>
        <sz val="11"/>
        <color theme="1"/>
        <rFont val="Calibri"/>
        <family val="2"/>
        <scheme val="minor"/>
      </rPr>
      <t>excess kurtosis</t>
    </r>
    <r>
      <rPr>
        <sz val="11"/>
        <color theme="1"/>
        <rFont val="Calibri"/>
        <family val="2"/>
        <scheme val="minor"/>
      </rPr>
      <t>; 0 = normal</t>
    </r>
  </si>
  <si>
    <t>welch:M</t>
  </si>
  <si>
    <t>p</t>
  </si>
  <si>
    <t>dof</t>
  </si>
  <si>
    <t>significance</t>
  </si>
  <si>
    <t>male</t>
  </si>
  <si>
    <t>5th</t>
  </si>
  <si>
    <t>50th</t>
  </si>
  <si>
    <t>95th</t>
  </si>
  <si>
    <t>This study()</t>
  </si>
  <si>
    <t>Korean</t>
  </si>
  <si>
    <t>Turkish</t>
  </si>
  <si>
    <t>American</t>
  </si>
  <si>
    <t>Jordian</t>
  </si>
  <si>
    <t>Mexican</t>
  </si>
  <si>
    <t>Nigerian</t>
  </si>
  <si>
    <t>65.33 ± 3.99</t>
  </si>
  <si>
    <t>72.69 ± 4.53</t>
  </si>
  <si>
    <t>80.06 ± 5.21</t>
  </si>
  <si>
    <t>74.34 ± 5.01</t>
  </si>
  <si>
    <t>60.32 ± 4.36</t>
  </si>
  <si>
    <t>19.78 ± 1.67</t>
  </si>
  <si>
    <t>15.80 ± 1.83</t>
  </si>
  <si>
    <t>15.87 ± 1.63</t>
  </si>
  <si>
    <t>14.81 ± 1.43</t>
  </si>
  <si>
    <t>13.77 ± 1.66</t>
  </si>
  <si>
    <t>18.71 ± 2.45</t>
  </si>
  <si>
    <t>18.11 ± 1.82</t>
  </si>
  <si>
    <t>18.10 ± 1.71</t>
  </si>
  <si>
    <t>16.93 ± 1.66</t>
  </si>
  <si>
    <t>15.26 ± 1.70</t>
  </si>
  <si>
    <t>68.98 ± 6.39</t>
  </si>
  <si>
    <t>56.84 ± 4.56</t>
  </si>
  <si>
    <t>57.77 ± 4.28</t>
  </si>
  <si>
    <t>54.21 ± 4.02</t>
  </si>
  <si>
    <t>49.89 ± 4.05</t>
  </si>
  <si>
    <t>69.36 ± 4.98</t>
  </si>
  <si>
    <t>67.28 ± 4.59</t>
  </si>
  <si>
    <t>66.81 ± 4.66</t>
  </si>
  <si>
    <t>62.45 ± 4.21</t>
  </si>
  <si>
    <t>56.82 ± 3.96</t>
  </si>
  <si>
    <t>100.23 ± 6.05</t>
  </si>
  <si>
    <t>201.68 ± 13.65</t>
  </si>
  <si>
    <t>84.60 ± 5.02</t>
  </si>
  <si>
    <t>40.14 ± 5.44</t>
  </si>
  <si>
    <t>82.88 ± 5.36</t>
  </si>
  <si>
    <t>179.69 ± 24.65</t>
  </si>
  <si>
    <t>56.81 ± 4.34</t>
  </si>
  <si>
    <t>284.03 ± 28.97</t>
  </si>
  <si>
    <t>210.12 ± 12.10</t>
  </si>
  <si>
    <t>230.89 ± 22.12</t>
  </si>
  <si>
    <t>273.07 ± 22.03</t>
  </si>
  <si>
    <t>103.45 ± 19.15</t>
  </si>
  <si>
    <t>187.78 ± 12.96</t>
  </si>
  <si>
    <t>186.53 ± 13.30</t>
  </si>
  <si>
    <t>156.25 ± 12.64</t>
  </si>
  <si>
    <t>61.2 ± 3.9</t>
  </si>
  <si>
    <t>65.6 ± 4</t>
  </si>
  <si>
    <t>70.5 ± 4.3</t>
  </si>
  <si>
    <t>74.6 ± 4</t>
  </si>
  <si>
    <t>78.6 ± 4.7</t>
  </si>
  <si>
    <t>81.8 ± 5</t>
  </si>
  <si>
    <t>83.8 ± 5.4</t>
  </si>
  <si>
    <t>81.2 ± 7.1</t>
  </si>
  <si>
    <t>74.3 ± 4.7</t>
  </si>
  <si>
    <t>75.5 ± 5</t>
  </si>
  <si>
    <t>59.0 ± 4.4</t>
  </si>
  <si>
    <t>62.4 ± 4</t>
  </si>
  <si>
    <t>22.5 ± 1.6</t>
  </si>
  <si>
    <t>20.2 ± 1</t>
  </si>
  <si>
    <t>20.6 ± 1.2</t>
  </si>
  <si>
    <t>19.0 ± 0</t>
  </si>
  <si>
    <t>20.4 ± 1.4</t>
  </si>
  <si>
    <t>20.8 ± 1.2</t>
  </si>
  <si>
    <t>19.2 ± 1</t>
  </si>
  <si>
    <t>21.4 ± 1.5</t>
  </si>
  <si>
    <t>19.6 ± 1.1</t>
  </si>
  <si>
    <t>18.1 ± 0</t>
  </si>
  <si>
    <t>17.5 ± 1.1</t>
  </si>
  <si>
    <t>16.1 ± 0</t>
  </si>
  <si>
    <t>19.2 ± 1.3</t>
  </si>
  <si>
    <t>17.4 ± 1.3</t>
  </si>
  <si>
    <t>17.3 ± 1.2</t>
  </si>
  <si>
    <t>68.6 ± 4.3</t>
  </si>
  <si>
    <t>66.0 ± 4</t>
  </si>
  <si>
    <t>72.3 ± 2.9</t>
  </si>
  <si>
    <t>64.9 ± 3.7</t>
  </si>
  <si>
    <t>63.1 ± 3</t>
  </si>
  <si>
    <t>66.4 ± 4.0</t>
  </si>
  <si>
    <t>64.0 ± 3</t>
  </si>
  <si>
    <t>69.6 ± 2.0</t>
  </si>
  <si>
    <t>62.1 ± 3.9</t>
  </si>
  <si>
    <t>60.4 ± 3</t>
  </si>
  <si>
    <t>64.9 ± 1.9</t>
  </si>
  <si>
    <t>54.5 ± 3.5</t>
  </si>
  <si>
    <t>53.9 ± 3</t>
  </si>
  <si>
    <t>57.8 ± 1.8</t>
  </si>
  <si>
    <t>183.3 ± 9.0</t>
  </si>
  <si>
    <t>194.1 ± 9.9</t>
  </si>
  <si>
    <t>191.2 ± 10.2</t>
  </si>
  <si>
    <t>86.0 ± 4.2</t>
  </si>
  <si>
    <t>78.4 ± 4</t>
  </si>
  <si>
    <t>95.3 ± 5.8</t>
  </si>
  <si>
    <t>87.7 ± 4.8</t>
  </si>
  <si>
    <t>49.1 ± 4.0</t>
  </si>
  <si>
    <t>42.8 ± 3</t>
  </si>
  <si>
    <t>43.9 ± 3.9</t>
  </si>
  <si>
    <t>61.4 ± 3.0</t>
  </si>
  <si>
    <t>65.8 ± 4.5</t>
  </si>
  <si>
    <t>175.8±10.9</t>
  </si>
  <si>
    <t>208±9.6</t>
  </si>
  <si>
    <t>60.78 ± 4.21</t>
  </si>
  <si>
    <t>67.44 ± 4.34</t>
  </si>
  <si>
    <t>73.89 ± 4.68</t>
  </si>
  <si>
    <t>68.33 ± 4.31</t>
  </si>
  <si>
    <t>55.93 ± 3.62</t>
  </si>
  <si>
    <t>16.92 ± 1.61</t>
  </si>
  <si>
    <t>13.22 ± 1.01</t>
  </si>
  <si>
    <t>13.50 ± 0.99</t>
  </si>
  <si>
    <t>12.65 ± 0.86</t>
  </si>
  <si>
    <t>11.24 ± 1.16</t>
  </si>
  <si>
    <t>19.05 ± 3.15</t>
  </si>
  <si>
    <t>15.49 ± 1.20</t>
  </si>
  <si>
    <t>15.94 ± 1.21</t>
  </si>
  <si>
    <t>15.06 ± 0.89</t>
  </si>
  <si>
    <t>13.16 ± 1.07</t>
  </si>
  <si>
    <t>60.97 ± 3.84</t>
  </si>
  <si>
    <t>50.68 ± 3.35</t>
  </si>
  <si>
    <t>51.20 ± 4.27</t>
  </si>
  <si>
    <t>48.36 ± 3.82</t>
  </si>
  <si>
    <t>45.56 ± 3.87</t>
  </si>
  <si>
    <t>65.75 ± 5.80</t>
  </si>
  <si>
    <t>59.81 ± 4.34</t>
  </si>
  <si>
    <t>60.21 ± 4.58</t>
  </si>
  <si>
    <t>57.21 ± 4.45</t>
  </si>
  <si>
    <t>52.04 ± 3.94</t>
  </si>
  <si>
    <t>85.87 ± 5.02</t>
  </si>
  <si>
    <t>179.77 ± 9.09</t>
  </si>
  <si>
    <t>71.61 ± 4.27</t>
  </si>
  <si>
    <t>33.47 ± 3.85</t>
  </si>
  <si>
    <t>71.87 ± 4.06</t>
  </si>
  <si>
    <t>151.51 ± 10.48</t>
  </si>
  <si>
    <t>49.84 ± 3.07</t>
  </si>
  <si>
    <t>256.79 ± 14.34</t>
  </si>
  <si>
    <t>177.07 ± 10.78</t>
  </si>
  <si>
    <t>212.21 ± 19.84</t>
  </si>
  <si>
    <t>218.62 ± 27.30</t>
  </si>
  <si>
    <t>101.76 ± 9.44</t>
  </si>
  <si>
    <t>169.50 ± 8.91</t>
  </si>
  <si>
    <t>167.45 ± 8.50</t>
  </si>
  <si>
    <t>141.11 ± 8.49</t>
  </si>
  <si>
    <t>56.1 ± 3.5</t>
  </si>
  <si>
    <t>59.4 ± 3.7</t>
  </si>
  <si>
    <t>63.5 ± 4.8</t>
  </si>
  <si>
    <t>66.3 ± 4.3</t>
  </si>
  <si>
    <t>68.3 ± 3.4</t>
  </si>
  <si>
    <t>69.6 ± 4.6</t>
  </si>
  <si>
    <t>73.5 ± 4.3</t>
  </si>
  <si>
    <t>74.4 ± 3.9</t>
  </si>
  <si>
    <t>77.2 ± 5.1</t>
  </si>
  <si>
    <t>69.2 ± 4.3</t>
  </si>
  <si>
    <t>72.2 ± 5.0</t>
  </si>
  <si>
    <t>54.5 ± 4.6</t>
  </si>
  <si>
    <t>55.6 ± 3.2</t>
  </si>
  <si>
    <t>58.3 ± 4.6</t>
  </si>
  <si>
    <t>19.7 ± 1.5</t>
  </si>
  <si>
    <t>17.6 ± 0.9</t>
  </si>
  <si>
    <t>18.3 ± 1.2</t>
  </si>
  <si>
    <t>16.6 ± 0.8</t>
  </si>
  <si>
    <t>19.9 ± 1.3</t>
  </si>
  <si>
    <t>18.5 ± 1.2</t>
  </si>
  <si>
    <t>16.7 ± 0.7</t>
  </si>
  <si>
    <t>19.3 ± 1.3</t>
  </si>
  <si>
    <t>15.6 ± 0.7</t>
  </si>
  <si>
    <t>18.4 ± 1.2</t>
  </si>
  <si>
    <t>15.3 ± 1.2</t>
  </si>
  <si>
    <t>13.7 ± 0.7</t>
  </si>
  <si>
    <t>16.5 ± 1.1</t>
  </si>
  <si>
    <t>61.0 ± 4.6</t>
  </si>
  <si>
    <t>58.6 ± 3.0</t>
  </si>
  <si>
    <t>63.0 ± 2.5</t>
  </si>
  <si>
    <t>58.2 ± 4.0</t>
  </si>
  <si>
    <t>56.4 ± 2.6</t>
  </si>
  <si>
    <t>59.6 ± 4.2</t>
  </si>
  <si>
    <t>56.3 ± 2.3</t>
  </si>
  <si>
    <t>61.3 ± 1.9</t>
  </si>
  <si>
    <t>55.6 ± 4.0</t>
  </si>
  <si>
    <t>53.0 ± 2.9</t>
  </si>
  <si>
    <t>57.4 ± 1.9</t>
  </si>
  <si>
    <t>48.8 ± 3.8</t>
  </si>
  <si>
    <t>46.7 ± 2.6</t>
  </si>
  <si>
    <t>50.6 ± 1.7</t>
  </si>
  <si>
    <t>170.7 ± 7.7</t>
  </si>
  <si>
    <t>172.1 ± 8.1</t>
  </si>
  <si>
    <t>180.7 ± 9.8</t>
  </si>
  <si>
    <t>78.0 ± 4.0</t>
  </si>
  <si>
    <t>69.9 ± 3.2</t>
  </si>
  <si>
    <t>83.1 ± 4.4</t>
  </si>
  <si>
    <t>42.2 ± 3.7</t>
  </si>
  <si>
    <t>37.3 ± 3.4</t>
  </si>
  <si>
    <t>55.4 ± 3.5</t>
  </si>
  <si>
    <t>49.8 ± 2.8</t>
  </si>
  <si>
    <t>57.0 ± 3.4</t>
  </si>
  <si>
    <t>156.2 ± 8.9</t>
  </si>
  <si>
    <t>186.1 ± 10.7</t>
  </si>
  <si>
    <t>mean</t>
  </si>
  <si>
    <t>%diff</t>
  </si>
  <si>
    <t>Fmale</t>
  </si>
  <si>
    <t>samlpe</t>
  </si>
  <si>
    <t>19.75 ± 1.74</t>
  </si>
  <si>
    <t>16.22 ± 0.95</t>
  </si>
  <si>
    <t>16.52 ± 0.89</t>
  </si>
  <si>
    <t>15.35 ± 0.88</t>
  </si>
  <si>
    <t>13.95 ± 0.77</t>
  </si>
  <si>
    <t>61.44 ± 4.45</t>
  </si>
  <si>
    <t>51.05 ± 3.56</t>
  </si>
  <si>
    <t>51.47 ± 3.35</t>
  </si>
  <si>
    <t>48.28 ± 3.09</t>
  </si>
  <si>
    <t>44.41 ± 3.20</t>
  </si>
  <si>
    <t>190.4 ± 9.69</t>
  </si>
  <si>
    <t>87.32 ± 4.67</t>
  </si>
  <si>
    <t>16.68 ± 0.78</t>
  </si>
  <si>
    <t>56.3 ± 4</t>
  </si>
  <si>
    <t>273.28 ± 16.92</t>
  </si>
  <si>
    <t>not included</t>
  </si>
  <si>
    <t>jordian</t>
  </si>
  <si>
    <t>75.15 ± 3.62</t>
  </si>
  <si>
    <t>15.3 ± 1.05</t>
  </si>
  <si>
    <t>171.27 ± 7.44</t>
  </si>
  <si>
    <t>not</t>
  </si>
  <si>
    <t>40.35 ± 4.26</t>
  </si>
  <si>
    <t>77.82 ± 3.92</t>
  </si>
  <si>
    <t>69.7 ± 4.8</t>
  </si>
  <si>
    <t>75.3 ± 4.9</t>
  </si>
  <si>
    <t>79.2 ± 5.2</t>
  </si>
  <si>
    <t>64.7 ± 4.9</t>
  </si>
  <si>
    <t>23.0 ± 1.6</t>
  </si>
  <si>
    <t>61.1 ± 4.6</t>
  </si>
  <si>
    <t>17.21 ± 1.43</t>
  </si>
  <si>
    <t>14.27 ± 0.72</t>
  </si>
  <si>
    <t>14.35 ± 0.62</t>
  </si>
  <si>
    <t>13.41 ± 0.73</t>
  </si>
  <si>
    <t>11.97 ± 0.63</t>
  </si>
  <si>
    <t>53.84 ± 3.75</t>
  </si>
  <si>
    <t>44.77 ± 3.41</t>
  </si>
  <si>
    <t>44.90 ± 3.13</t>
  </si>
  <si>
    <t>41.55 ± 2.62</t>
  </si>
  <si>
    <t>38.05 ± 3.19</t>
  </si>
  <si>
    <t>104.30 ± 6.01</t>
  </si>
  <si>
    <t>91.45 ± 5.09</t>
  </si>
  <si>
    <t>76.06 ± 4.66</t>
  </si>
  <si>
    <t>14.87 ± 0.75</t>
  </si>
  <si>
    <t>248.90 ± 15.39</t>
  </si>
  <si>
    <t>jord</t>
  </si>
  <si>
    <t>sd</t>
  </si>
  <si>
    <t>this</t>
  </si>
  <si>
    <t>t male</t>
  </si>
  <si>
    <t>welch</t>
  </si>
  <si>
    <t>t fmale</t>
  </si>
  <si>
    <t>male p</t>
  </si>
  <si>
    <t>femalep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</si>
</sst>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Border="1"/>
    <xf numFmtId="164" fontId="2" fillId="0" borderId="0" xfId="0" applyNumberFormat="1" applyFont="1" applyBorder="1"/>
    <xf numFmtId="0" fontId="1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2" fontId="0" fillId="0" borderId="0" xfId="0" applyNumberFormat="1"/>
    <xf numFmtId="0" fontId="0" fillId="0" borderId="0" xfId="0"/>
    <xf numFmtId="0" fontId="0" fillId="0" borderId="0" xfId="0"/>
    <xf numFmtId="0" fontId="4" fillId="0" borderId="0" xfId="0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aveen\handdesign\Hand%20measurements%20data1_u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_w (2)"/>
      <sheetName val="Sheet1"/>
      <sheetName val="female"/>
      <sheetName val="f_final"/>
      <sheetName val="m_final"/>
      <sheetName val="combine"/>
      <sheetName val="corre_hight_normal"/>
      <sheetName val="male"/>
      <sheetName val="Sheet2"/>
      <sheetName val="Sheet3"/>
      <sheetName val="Sheet4"/>
      <sheetName val="male_oc"/>
      <sheetName val="femal_oc"/>
      <sheetName val="male_f"/>
      <sheetName val="femal_f"/>
    </sheetNames>
    <sheetDataSet>
      <sheetData sheetId="0"/>
      <sheetData sheetId="1"/>
      <sheetData sheetId="2"/>
      <sheetData sheetId="3"/>
      <sheetData sheetId="4">
        <row r="2">
          <cell r="C2">
            <v>19</v>
          </cell>
          <cell r="D2">
            <v>168</v>
          </cell>
          <cell r="E2">
            <v>60</v>
          </cell>
          <cell r="F2">
            <v>68.41</v>
          </cell>
          <cell r="G2">
            <v>76.86</v>
          </cell>
          <cell r="H2">
            <v>86.47</v>
          </cell>
          <cell r="I2">
            <v>80.37</v>
          </cell>
          <cell r="J2">
            <v>60.4</v>
          </cell>
          <cell r="K2">
            <v>20.32</v>
          </cell>
          <cell r="L2">
            <v>12.32</v>
          </cell>
          <cell r="M2">
            <v>13.53</v>
          </cell>
          <cell r="N2">
            <v>13.41</v>
          </cell>
          <cell r="O2">
            <v>12.06</v>
          </cell>
          <cell r="P2">
            <v>16.7</v>
          </cell>
          <cell r="Q2">
            <v>14.37</v>
          </cell>
          <cell r="R2">
            <v>16.38</v>
          </cell>
          <cell r="S2">
            <v>14.7</v>
          </cell>
          <cell r="T2">
            <v>13</v>
          </cell>
          <cell r="U2">
            <v>68</v>
          </cell>
          <cell r="V2">
            <v>55</v>
          </cell>
          <cell r="W2">
            <v>65</v>
          </cell>
          <cell r="X2">
            <v>50</v>
          </cell>
          <cell r="Y2">
            <v>45</v>
          </cell>
          <cell r="Z2">
            <v>65</v>
          </cell>
          <cell r="AA2">
            <v>60</v>
          </cell>
          <cell r="AB2">
            <v>65</v>
          </cell>
          <cell r="AC2">
            <v>60</v>
          </cell>
          <cell r="AD2">
            <v>55</v>
          </cell>
          <cell r="AE2">
            <v>97.06</v>
          </cell>
          <cell r="AF2">
            <v>205</v>
          </cell>
          <cell r="AG2">
            <v>82.16</v>
          </cell>
          <cell r="AH2">
            <v>46.7</v>
          </cell>
          <cell r="AI2">
            <v>82.17</v>
          </cell>
          <cell r="AJ2">
            <v>168</v>
          </cell>
          <cell r="AK2">
            <v>57.07</v>
          </cell>
          <cell r="AL2">
            <v>290</v>
          </cell>
          <cell r="AM2">
            <v>205</v>
          </cell>
          <cell r="AN2">
            <v>250</v>
          </cell>
          <cell r="AO2">
            <v>270</v>
          </cell>
          <cell r="AP2">
            <v>90</v>
          </cell>
          <cell r="AQ2">
            <v>170</v>
          </cell>
          <cell r="AR2">
            <v>180</v>
          </cell>
          <cell r="AS2">
            <v>150</v>
          </cell>
        </row>
        <row r="3">
          <cell r="C3">
            <v>18</v>
          </cell>
          <cell r="D3">
            <v>169</v>
          </cell>
          <cell r="E3">
            <v>56</v>
          </cell>
          <cell r="F3">
            <v>68.400000000000006</v>
          </cell>
          <cell r="G3">
            <v>75.8</v>
          </cell>
          <cell r="H3">
            <v>85.37</v>
          </cell>
          <cell r="I3">
            <v>81.349999999999994</v>
          </cell>
          <cell r="J3">
            <v>60.14</v>
          </cell>
          <cell r="K3">
            <v>21.31</v>
          </cell>
          <cell r="L3">
            <v>12.34</v>
          </cell>
          <cell r="M3">
            <v>14.14</v>
          </cell>
          <cell r="N3">
            <v>13.34</v>
          </cell>
          <cell r="O3">
            <v>12.07</v>
          </cell>
          <cell r="P3">
            <v>17.010000000000002</v>
          </cell>
          <cell r="Q3">
            <v>15.34</v>
          </cell>
          <cell r="R3">
            <v>16.02</v>
          </cell>
          <cell r="S3">
            <v>15.07</v>
          </cell>
          <cell r="T3">
            <v>13</v>
          </cell>
          <cell r="U3">
            <v>68</v>
          </cell>
          <cell r="V3">
            <v>57</v>
          </cell>
          <cell r="W3">
            <v>66</v>
          </cell>
          <cell r="X3">
            <v>56</v>
          </cell>
          <cell r="Y3">
            <v>44</v>
          </cell>
          <cell r="Z3">
            <v>64</v>
          </cell>
          <cell r="AA3">
            <v>61</v>
          </cell>
          <cell r="AB3">
            <v>66</v>
          </cell>
          <cell r="AC3">
            <v>61</v>
          </cell>
          <cell r="AD3">
            <v>56</v>
          </cell>
          <cell r="AE3">
            <v>96.14</v>
          </cell>
          <cell r="AF3">
            <v>203</v>
          </cell>
          <cell r="AG3">
            <v>83.14</v>
          </cell>
          <cell r="AH3">
            <v>45.07</v>
          </cell>
          <cell r="AI3">
            <v>83.06</v>
          </cell>
          <cell r="AJ3">
            <v>166</v>
          </cell>
          <cell r="AK3">
            <v>56.09</v>
          </cell>
          <cell r="AL3">
            <v>291</v>
          </cell>
          <cell r="AM3">
            <v>202</v>
          </cell>
          <cell r="AN3">
            <v>251</v>
          </cell>
          <cell r="AO3">
            <v>271</v>
          </cell>
          <cell r="AP3">
            <v>92</v>
          </cell>
          <cell r="AQ3">
            <v>172</v>
          </cell>
          <cell r="AR3">
            <v>181</v>
          </cell>
          <cell r="AS3">
            <v>152</v>
          </cell>
        </row>
        <row r="4">
          <cell r="C4">
            <v>21</v>
          </cell>
          <cell r="D4">
            <v>172</v>
          </cell>
          <cell r="E4">
            <v>75</v>
          </cell>
          <cell r="F4">
            <v>65.22</v>
          </cell>
          <cell r="G4">
            <v>66.569999999999993</v>
          </cell>
          <cell r="H4">
            <v>74.739999999999995</v>
          </cell>
          <cell r="I4">
            <v>70.39</v>
          </cell>
          <cell r="J4">
            <v>58.72</v>
          </cell>
          <cell r="K4">
            <v>21.63</v>
          </cell>
          <cell r="L4">
            <v>16.34</v>
          </cell>
          <cell r="M4">
            <v>16.38</v>
          </cell>
          <cell r="N4">
            <v>15.38</v>
          </cell>
          <cell r="O4">
            <v>14.03</v>
          </cell>
          <cell r="P4">
            <v>20</v>
          </cell>
          <cell r="Q4">
            <v>19.079999999999998</v>
          </cell>
          <cell r="R4">
            <v>18.190000000000001</v>
          </cell>
          <cell r="S4">
            <v>17.18</v>
          </cell>
          <cell r="T4">
            <v>15</v>
          </cell>
          <cell r="U4">
            <v>85</v>
          </cell>
          <cell r="V4">
            <v>65</v>
          </cell>
          <cell r="W4">
            <v>65</v>
          </cell>
          <cell r="X4">
            <v>60</v>
          </cell>
          <cell r="Y4">
            <v>50</v>
          </cell>
          <cell r="Z4">
            <v>70</v>
          </cell>
          <cell r="AA4">
            <v>75</v>
          </cell>
          <cell r="AB4">
            <v>65</v>
          </cell>
          <cell r="AC4">
            <v>60</v>
          </cell>
          <cell r="AD4">
            <v>55</v>
          </cell>
          <cell r="AE4">
            <v>99.92</v>
          </cell>
          <cell r="AF4">
            <v>175</v>
          </cell>
          <cell r="AG4">
            <v>84.54</v>
          </cell>
          <cell r="AH4">
            <v>43.02</v>
          </cell>
          <cell r="AI4">
            <v>81.63</v>
          </cell>
          <cell r="AJ4">
            <v>170</v>
          </cell>
          <cell r="AK4">
            <v>59.34</v>
          </cell>
          <cell r="AL4">
            <v>300</v>
          </cell>
          <cell r="AM4">
            <v>210</v>
          </cell>
          <cell r="AN4">
            <v>210</v>
          </cell>
          <cell r="AO4">
            <v>270</v>
          </cell>
          <cell r="AP4">
            <v>120</v>
          </cell>
          <cell r="AQ4">
            <v>180</v>
          </cell>
          <cell r="AR4">
            <v>180</v>
          </cell>
          <cell r="AS4">
            <v>155</v>
          </cell>
        </row>
        <row r="5">
          <cell r="C5">
            <v>19</v>
          </cell>
          <cell r="D5">
            <v>160</v>
          </cell>
          <cell r="E5">
            <v>60</v>
          </cell>
          <cell r="F5">
            <v>64.73</v>
          </cell>
          <cell r="G5">
            <v>65.569999999999993</v>
          </cell>
          <cell r="H5">
            <v>73.739999999999995</v>
          </cell>
          <cell r="I5">
            <v>70.39</v>
          </cell>
          <cell r="J5">
            <v>58.72</v>
          </cell>
          <cell r="K5">
            <v>21.63</v>
          </cell>
          <cell r="L5">
            <v>16.34</v>
          </cell>
          <cell r="M5">
            <v>16.34</v>
          </cell>
          <cell r="N5">
            <v>14.02</v>
          </cell>
          <cell r="O5">
            <v>13.02</v>
          </cell>
          <cell r="P5">
            <v>20</v>
          </cell>
          <cell r="Q5">
            <v>20.8</v>
          </cell>
          <cell r="R5">
            <v>19.190000000000001</v>
          </cell>
          <cell r="S5">
            <v>18.18</v>
          </cell>
          <cell r="T5">
            <v>16</v>
          </cell>
          <cell r="U5">
            <v>87</v>
          </cell>
          <cell r="V5">
            <v>67</v>
          </cell>
          <cell r="W5">
            <v>65</v>
          </cell>
          <cell r="X5">
            <v>62</v>
          </cell>
          <cell r="Y5">
            <v>52</v>
          </cell>
          <cell r="Z5">
            <v>71</v>
          </cell>
          <cell r="AA5">
            <v>75</v>
          </cell>
          <cell r="AB5">
            <v>64</v>
          </cell>
          <cell r="AC5">
            <v>61</v>
          </cell>
          <cell r="AD5">
            <v>54</v>
          </cell>
          <cell r="AE5">
            <v>99.92</v>
          </cell>
          <cell r="AF5">
            <v>175</v>
          </cell>
          <cell r="AG5">
            <v>84.54</v>
          </cell>
          <cell r="AH5">
            <v>44.02</v>
          </cell>
          <cell r="AI5">
            <v>82.63</v>
          </cell>
          <cell r="AJ5">
            <v>174</v>
          </cell>
          <cell r="AK5">
            <v>59.34</v>
          </cell>
          <cell r="AL5">
            <v>302</v>
          </cell>
          <cell r="AM5">
            <v>211</v>
          </cell>
          <cell r="AN5">
            <v>209</v>
          </cell>
          <cell r="AO5">
            <v>269</v>
          </cell>
          <cell r="AP5">
            <v>121</v>
          </cell>
          <cell r="AQ5">
            <v>182</v>
          </cell>
          <cell r="AR5">
            <v>181</v>
          </cell>
          <cell r="AS5">
            <v>154</v>
          </cell>
        </row>
        <row r="6">
          <cell r="C6">
            <v>21</v>
          </cell>
          <cell r="D6">
            <v>172</v>
          </cell>
          <cell r="E6">
            <v>76</v>
          </cell>
          <cell r="F6">
            <v>65.23</v>
          </cell>
          <cell r="G6">
            <v>65.569999999999993</v>
          </cell>
          <cell r="H6">
            <v>73.739999999999995</v>
          </cell>
          <cell r="I6">
            <v>70.39</v>
          </cell>
          <cell r="J6">
            <v>58.72</v>
          </cell>
          <cell r="K6">
            <v>21.63</v>
          </cell>
          <cell r="L6">
            <v>16.34</v>
          </cell>
          <cell r="M6">
            <v>16.38</v>
          </cell>
          <cell r="N6">
            <v>14.02</v>
          </cell>
          <cell r="O6">
            <v>13.02</v>
          </cell>
          <cell r="P6">
            <v>19</v>
          </cell>
          <cell r="Q6">
            <v>19.079999999999998</v>
          </cell>
          <cell r="R6">
            <v>18.190000000000001</v>
          </cell>
          <cell r="S6">
            <v>17.18</v>
          </cell>
          <cell r="T6">
            <v>15</v>
          </cell>
          <cell r="U6">
            <v>86</v>
          </cell>
          <cell r="V6">
            <v>66</v>
          </cell>
          <cell r="W6">
            <v>64</v>
          </cell>
          <cell r="X6">
            <v>61</v>
          </cell>
          <cell r="Y6">
            <v>51</v>
          </cell>
          <cell r="Z6">
            <v>70</v>
          </cell>
          <cell r="AA6">
            <v>75</v>
          </cell>
          <cell r="AB6">
            <v>64</v>
          </cell>
          <cell r="AC6">
            <v>61</v>
          </cell>
          <cell r="AD6">
            <v>54</v>
          </cell>
          <cell r="AE6">
            <v>99.92</v>
          </cell>
          <cell r="AF6">
            <v>174</v>
          </cell>
          <cell r="AG6">
            <v>84.54</v>
          </cell>
          <cell r="AH6">
            <v>43.02</v>
          </cell>
          <cell r="AI6">
            <v>81.62</v>
          </cell>
          <cell r="AJ6">
            <v>170</v>
          </cell>
          <cell r="AK6">
            <v>59.34</v>
          </cell>
          <cell r="AL6">
            <v>301</v>
          </cell>
          <cell r="AM6">
            <v>211</v>
          </cell>
          <cell r="AN6">
            <v>209</v>
          </cell>
          <cell r="AO6">
            <v>269</v>
          </cell>
          <cell r="AP6">
            <v>121</v>
          </cell>
          <cell r="AQ6">
            <v>182</v>
          </cell>
          <cell r="AR6">
            <v>181</v>
          </cell>
          <cell r="AS6">
            <v>154</v>
          </cell>
        </row>
        <row r="7">
          <cell r="C7">
            <v>20</v>
          </cell>
          <cell r="D7">
            <v>162</v>
          </cell>
          <cell r="E7">
            <v>62</v>
          </cell>
          <cell r="F7">
            <v>65.73</v>
          </cell>
          <cell r="G7">
            <v>65.569999999999993</v>
          </cell>
          <cell r="H7">
            <v>73.39</v>
          </cell>
          <cell r="I7">
            <v>70.39</v>
          </cell>
          <cell r="J7">
            <v>58.72</v>
          </cell>
          <cell r="K7">
            <v>21.63</v>
          </cell>
          <cell r="L7">
            <v>16.34</v>
          </cell>
          <cell r="M7">
            <v>16.34</v>
          </cell>
          <cell r="N7">
            <v>14.02</v>
          </cell>
          <cell r="O7">
            <v>15.02</v>
          </cell>
          <cell r="P7">
            <v>19</v>
          </cell>
          <cell r="Q7">
            <v>19.079999999999998</v>
          </cell>
          <cell r="R7">
            <v>18.190000000000001</v>
          </cell>
          <cell r="S7">
            <v>17.18</v>
          </cell>
          <cell r="T7">
            <v>15</v>
          </cell>
          <cell r="U7">
            <v>86</v>
          </cell>
          <cell r="V7">
            <v>66</v>
          </cell>
          <cell r="W7">
            <v>64</v>
          </cell>
          <cell r="X7">
            <v>61</v>
          </cell>
          <cell r="Y7">
            <v>51</v>
          </cell>
          <cell r="Z7">
            <v>70</v>
          </cell>
          <cell r="AA7">
            <v>75</v>
          </cell>
          <cell r="AB7">
            <v>64</v>
          </cell>
          <cell r="AC7">
            <v>61</v>
          </cell>
          <cell r="AD7">
            <v>54</v>
          </cell>
          <cell r="AE7">
            <v>99.92</v>
          </cell>
          <cell r="AF7">
            <v>174</v>
          </cell>
          <cell r="AG7">
            <v>84.54</v>
          </cell>
          <cell r="AH7">
            <v>43.02</v>
          </cell>
          <cell r="AI7">
            <v>81.62</v>
          </cell>
          <cell r="AJ7">
            <v>170</v>
          </cell>
          <cell r="AK7">
            <v>59.34</v>
          </cell>
          <cell r="AL7">
            <v>302</v>
          </cell>
          <cell r="AM7">
            <v>201</v>
          </cell>
          <cell r="AN7">
            <v>208</v>
          </cell>
          <cell r="AO7">
            <v>269</v>
          </cell>
          <cell r="AP7">
            <v>121</v>
          </cell>
          <cell r="AQ7">
            <v>182</v>
          </cell>
          <cell r="AR7">
            <v>181</v>
          </cell>
          <cell r="AS7">
            <v>154</v>
          </cell>
        </row>
        <row r="8">
          <cell r="C8">
            <v>25</v>
          </cell>
          <cell r="D8">
            <v>170</v>
          </cell>
          <cell r="E8">
            <v>70</v>
          </cell>
          <cell r="F8">
            <v>65.22</v>
          </cell>
          <cell r="G8">
            <v>64.569999999999993</v>
          </cell>
          <cell r="H8">
            <v>70.72</v>
          </cell>
          <cell r="I8">
            <v>70.42</v>
          </cell>
          <cell r="J8">
            <v>56.7</v>
          </cell>
          <cell r="K8">
            <v>20.62</v>
          </cell>
          <cell r="L8">
            <v>15.34</v>
          </cell>
          <cell r="M8">
            <v>15.02</v>
          </cell>
          <cell r="N8">
            <v>15.03</v>
          </cell>
          <cell r="O8">
            <v>14.05</v>
          </cell>
          <cell r="P8">
            <v>19</v>
          </cell>
          <cell r="Q8">
            <v>19.04</v>
          </cell>
          <cell r="R8">
            <v>17.190000000000001</v>
          </cell>
          <cell r="S8">
            <v>17.2</v>
          </cell>
          <cell r="T8">
            <v>16</v>
          </cell>
          <cell r="U8">
            <v>84</v>
          </cell>
          <cell r="V8">
            <v>64</v>
          </cell>
          <cell r="W8">
            <v>65</v>
          </cell>
          <cell r="X8">
            <v>60</v>
          </cell>
          <cell r="Y8">
            <v>51</v>
          </cell>
          <cell r="Z8">
            <v>69</v>
          </cell>
          <cell r="AA8">
            <v>74</v>
          </cell>
          <cell r="AB8">
            <v>64</v>
          </cell>
          <cell r="AC8">
            <v>60</v>
          </cell>
          <cell r="AD8">
            <v>54</v>
          </cell>
          <cell r="AE8">
            <v>99.92</v>
          </cell>
          <cell r="AF8">
            <v>175</v>
          </cell>
          <cell r="AG8">
            <v>80.540000000000006</v>
          </cell>
          <cell r="AH8">
            <v>43.02</v>
          </cell>
          <cell r="AI8">
            <v>80.62</v>
          </cell>
          <cell r="AJ8">
            <v>169</v>
          </cell>
          <cell r="AK8">
            <v>59.05</v>
          </cell>
          <cell r="AL8">
            <v>289</v>
          </cell>
          <cell r="AM8">
            <v>205</v>
          </cell>
          <cell r="AN8">
            <v>205</v>
          </cell>
          <cell r="AO8">
            <v>269</v>
          </cell>
          <cell r="AP8">
            <v>120</v>
          </cell>
          <cell r="AQ8">
            <v>179</v>
          </cell>
          <cell r="AR8">
            <v>179</v>
          </cell>
          <cell r="AS8">
            <v>155</v>
          </cell>
        </row>
        <row r="9">
          <cell r="C9">
            <v>25</v>
          </cell>
          <cell r="D9">
            <v>169</v>
          </cell>
          <cell r="E9">
            <v>69</v>
          </cell>
          <cell r="F9">
            <v>64.22</v>
          </cell>
          <cell r="G9">
            <v>64.5</v>
          </cell>
          <cell r="H9">
            <v>70.72</v>
          </cell>
          <cell r="I9">
            <v>70.400000000000006</v>
          </cell>
          <cell r="J9">
            <v>57.7</v>
          </cell>
          <cell r="K9">
            <v>20.62</v>
          </cell>
          <cell r="L9">
            <v>15.35</v>
          </cell>
          <cell r="M9">
            <v>15.02</v>
          </cell>
          <cell r="N9">
            <v>15.07</v>
          </cell>
          <cell r="O9">
            <v>14.05</v>
          </cell>
          <cell r="P9">
            <v>18</v>
          </cell>
          <cell r="Q9">
            <v>18.04</v>
          </cell>
          <cell r="R9">
            <v>17.190000000000001</v>
          </cell>
          <cell r="S9">
            <v>17.2</v>
          </cell>
          <cell r="T9">
            <v>17</v>
          </cell>
          <cell r="U9">
            <v>85</v>
          </cell>
          <cell r="V9">
            <v>65</v>
          </cell>
          <cell r="W9">
            <v>63</v>
          </cell>
          <cell r="X9">
            <v>61</v>
          </cell>
          <cell r="Y9">
            <v>50</v>
          </cell>
          <cell r="Z9">
            <v>68</v>
          </cell>
          <cell r="AA9">
            <v>72</v>
          </cell>
          <cell r="AB9">
            <v>62</v>
          </cell>
          <cell r="AC9">
            <v>58</v>
          </cell>
          <cell r="AD9">
            <v>52</v>
          </cell>
          <cell r="AE9">
            <v>98.92</v>
          </cell>
          <cell r="AF9">
            <v>173</v>
          </cell>
          <cell r="AG9">
            <v>80.540000000000006</v>
          </cell>
          <cell r="AH9">
            <v>43.02</v>
          </cell>
          <cell r="AI9">
            <v>80.62</v>
          </cell>
          <cell r="AJ9">
            <v>169</v>
          </cell>
          <cell r="AK9">
            <v>60.05</v>
          </cell>
          <cell r="AL9">
            <v>288</v>
          </cell>
          <cell r="AM9">
            <v>206</v>
          </cell>
          <cell r="AN9">
            <v>206</v>
          </cell>
          <cell r="AO9">
            <v>270</v>
          </cell>
          <cell r="AP9">
            <v>125</v>
          </cell>
          <cell r="AQ9">
            <v>180</v>
          </cell>
          <cell r="AR9">
            <v>181</v>
          </cell>
          <cell r="AS9">
            <v>160</v>
          </cell>
        </row>
        <row r="10">
          <cell r="C10">
            <v>20</v>
          </cell>
          <cell r="D10">
            <v>155</v>
          </cell>
          <cell r="E10">
            <v>70</v>
          </cell>
          <cell r="F10">
            <v>74.33</v>
          </cell>
          <cell r="G10">
            <v>65.63</v>
          </cell>
          <cell r="H10">
            <v>71.73</v>
          </cell>
          <cell r="I10">
            <v>70.42</v>
          </cell>
          <cell r="J10">
            <v>58.7</v>
          </cell>
          <cell r="K10">
            <v>20.62</v>
          </cell>
          <cell r="L10">
            <v>16.350000000000001</v>
          </cell>
          <cell r="M10">
            <v>16.02</v>
          </cell>
          <cell r="N10">
            <v>15.07</v>
          </cell>
          <cell r="O10">
            <v>14.06</v>
          </cell>
          <cell r="P10">
            <v>19</v>
          </cell>
          <cell r="Q10">
            <v>17.04</v>
          </cell>
          <cell r="R10">
            <v>16.2</v>
          </cell>
          <cell r="S10">
            <v>18.05</v>
          </cell>
          <cell r="T10">
            <v>18</v>
          </cell>
          <cell r="U10">
            <v>83</v>
          </cell>
          <cell r="V10">
            <v>62</v>
          </cell>
          <cell r="W10">
            <v>64</v>
          </cell>
          <cell r="X10">
            <v>60</v>
          </cell>
          <cell r="Y10">
            <v>48</v>
          </cell>
          <cell r="Z10">
            <v>67</v>
          </cell>
          <cell r="AA10">
            <v>72</v>
          </cell>
          <cell r="AB10">
            <v>61</v>
          </cell>
          <cell r="AC10">
            <v>58</v>
          </cell>
          <cell r="AD10">
            <v>51</v>
          </cell>
          <cell r="AE10">
            <v>98.92</v>
          </cell>
          <cell r="AF10">
            <v>175</v>
          </cell>
          <cell r="AG10">
            <v>81.540000000000006</v>
          </cell>
          <cell r="AH10">
            <v>44.05</v>
          </cell>
          <cell r="AI10">
            <v>80.62</v>
          </cell>
          <cell r="AJ10">
            <v>170</v>
          </cell>
          <cell r="AK10">
            <v>61.04</v>
          </cell>
          <cell r="AL10">
            <v>290</v>
          </cell>
          <cell r="AM10">
            <v>212</v>
          </cell>
          <cell r="AN10">
            <v>210</v>
          </cell>
          <cell r="AO10">
            <v>230</v>
          </cell>
          <cell r="AP10">
            <v>121</v>
          </cell>
          <cell r="AQ10">
            <v>183</v>
          </cell>
          <cell r="AR10">
            <v>180</v>
          </cell>
          <cell r="AS10">
            <v>161</v>
          </cell>
        </row>
        <row r="11">
          <cell r="C11">
            <v>19</v>
          </cell>
          <cell r="D11">
            <v>170</v>
          </cell>
          <cell r="E11">
            <v>65</v>
          </cell>
          <cell r="F11">
            <v>65.489999999999995</v>
          </cell>
          <cell r="G11">
            <v>76.75</v>
          </cell>
          <cell r="H11">
            <v>86.49</v>
          </cell>
          <cell r="I11">
            <v>81.37</v>
          </cell>
          <cell r="J11">
            <v>60.41</v>
          </cell>
          <cell r="K11">
            <v>21.15</v>
          </cell>
          <cell r="L11">
            <v>13.32</v>
          </cell>
          <cell r="M11">
            <v>14.47</v>
          </cell>
          <cell r="N11">
            <v>13.4</v>
          </cell>
          <cell r="O11">
            <v>11.86</v>
          </cell>
          <cell r="P11">
            <v>17.059999999999999</v>
          </cell>
          <cell r="Q11">
            <v>15.15</v>
          </cell>
          <cell r="R11">
            <v>16.399999999999999</v>
          </cell>
          <cell r="S11">
            <v>15.15</v>
          </cell>
          <cell r="T11">
            <v>14</v>
          </cell>
          <cell r="U11">
            <v>65</v>
          </cell>
          <cell r="V11">
            <v>57</v>
          </cell>
          <cell r="W11">
            <v>66</v>
          </cell>
          <cell r="X11">
            <v>57</v>
          </cell>
          <cell r="Y11">
            <v>47</v>
          </cell>
          <cell r="Z11">
            <v>64</v>
          </cell>
          <cell r="AA11">
            <v>63</v>
          </cell>
          <cell r="AB11">
            <v>66</v>
          </cell>
          <cell r="AC11">
            <v>59</v>
          </cell>
          <cell r="AD11">
            <v>54</v>
          </cell>
          <cell r="AE11">
            <v>96.07</v>
          </cell>
          <cell r="AF11">
            <v>203</v>
          </cell>
          <cell r="AG11">
            <v>82.16</v>
          </cell>
          <cell r="AH11">
            <v>45.7</v>
          </cell>
          <cell r="AI11">
            <v>81.150000000000006</v>
          </cell>
          <cell r="AJ11">
            <v>167</v>
          </cell>
          <cell r="AK11">
            <v>57.07</v>
          </cell>
          <cell r="AL11">
            <v>291</v>
          </cell>
          <cell r="AM11">
            <v>204</v>
          </cell>
          <cell r="AN11">
            <v>250</v>
          </cell>
          <cell r="AO11">
            <v>269</v>
          </cell>
          <cell r="AP11">
            <v>89</v>
          </cell>
          <cell r="AQ11">
            <v>170</v>
          </cell>
          <cell r="AR11">
            <v>181</v>
          </cell>
          <cell r="AS11">
            <v>151</v>
          </cell>
        </row>
        <row r="12">
          <cell r="C12">
            <v>19</v>
          </cell>
          <cell r="D12">
            <v>171</v>
          </cell>
          <cell r="E12">
            <v>68</v>
          </cell>
          <cell r="F12">
            <v>67.400000000000006</v>
          </cell>
          <cell r="G12">
            <v>75.86</v>
          </cell>
          <cell r="H12">
            <v>84.86</v>
          </cell>
          <cell r="I12">
            <v>80.44</v>
          </cell>
          <cell r="J12">
            <v>64.39</v>
          </cell>
          <cell r="K12">
            <v>21.14</v>
          </cell>
          <cell r="L12">
            <v>13.44</v>
          </cell>
          <cell r="M12">
            <v>13.59</v>
          </cell>
          <cell r="N12">
            <v>13.42</v>
          </cell>
          <cell r="O12">
            <v>12.07</v>
          </cell>
          <cell r="P12">
            <v>17.059999999999999</v>
          </cell>
          <cell r="Q12">
            <v>15.34</v>
          </cell>
          <cell r="R12">
            <v>16.37</v>
          </cell>
          <cell r="S12">
            <v>15.07</v>
          </cell>
          <cell r="T12">
            <v>14</v>
          </cell>
          <cell r="U12">
            <v>67</v>
          </cell>
          <cell r="V12">
            <v>57</v>
          </cell>
          <cell r="W12">
            <v>64</v>
          </cell>
          <cell r="X12">
            <v>52</v>
          </cell>
          <cell r="Y12">
            <v>47</v>
          </cell>
          <cell r="Z12">
            <v>64</v>
          </cell>
          <cell r="AA12">
            <v>61</v>
          </cell>
          <cell r="AB12">
            <v>66</v>
          </cell>
          <cell r="AC12">
            <v>61</v>
          </cell>
          <cell r="AD12">
            <v>54</v>
          </cell>
          <cell r="AE12">
            <v>97.07</v>
          </cell>
          <cell r="AF12">
            <v>205</v>
          </cell>
          <cell r="AG12">
            <v>81.06</v>
          </cell>
          <cell r="AH12">
            <v>46.08</v>
          </cell>
          <cell r="AI12">
            <v>82.01</v>
          </cell>
          <cell r="AJ12">
            <v>167</v>
          </cell>
          <cell r="AK12">
            <v>56.07</v>
          </cell>
          <cell r="AL12">
            <v>291</v>
          </cell>
          <cell r="AM12">
            <v>200</v>
          </cell>
          <cell r="AN12">
            <v>257</v>
          </cell>
          <cell r="AO12">
            <v>271</v>
          </cell>
          <cell r="AP12">
            <v>91</v>
          </cell>
          <cell r="AQ12">
            <v>171</v>
          </cell>
          <cell r="AR12">
            <v>182</v>
          </cell>
          <cell r="AS12">
            <v>151</v>
          </cell>
        </row>
        <row r="13">
          <cell r="C13">
            <v>23</v>
          </cell>
          <cell r="D13">
            <v>169</v>
          </cell>
          <cell r="E13">
            <v>67</v>
          </cell>
          <cell r="F13">
            <v>62.9</v>
          </cell>
          <cell r="G13">
            <v>77.8</v>
          </cell>
          <cell r="H13">
            <v>87.2</v>
          </cell>
          <cell r="I13">
            <v>80.5</v>
          </cell>
          <cell r="J13">
            <v>65.3</v>
          </cell>
          <cell r="K13">
            <v>22.4</v>
          </cell>
          <cell r="L13">
            <v>20.5</v>
          </cell>
          <cell r="M13">
            <v>15.65</v>
          </cell>
          <cell r="N13">
            <v>15.81</v>
          </cell>
          <cell r="O13">
            <v>14.06</v>
          </cell>
          <cell r="P13">
            <v>18.2</v>
          </cell>
          <cell r="Q13">
            <v>16.87</v>
          </cell>
          <cell r="R13">
            <v>18.39</v>
          </cell>
          <cell r="S13">
            <v>16.399999999999999</v>
          </cell>
          <cell r="T13">
            <v>14.6</v>
          </cell>
          <cell r="U13">
            <v>70</v>
          </cell>
          <cell r="V13">
            <v>56</v>
          </cell>
          <cell r="W13">
            <v>65</v>
          </cell>
          <cell r="X13">
            <v>57</v>
          </cell>
          <cell r="Y13">
            <v>53</v>
          </cell>
          <cell r="Z13">
            <v>72</v>
          </cell>
          <cell r="AA13">
            <v>67</v>
          </cell>
          <cell r="AB13">
            <v>72</v>
          </cell>
          <cell r="AC13">
            <v>69</v>
          </cell>
          <cell r="AD13">
            <v>62</v>
          </cell>
          <cell r="AE13">
            <v>100</v>
          </cell>
          <cell r="AF13">
            <v>210</v>
          </cell>
          <cell r="AG13">
            <v>80.900000000000006</v>
          </cell>
          <cell r="AH13">
            <v>49.5</v>
          </cell>
          <cell r="AI13">
            <v>84.16</v>
          </cell>
          <cell r="AJ13">
            <v>170</v>
          </cell>
          <cell r="AK13">
            <v>59.97</v>
          </cell>
          <cell r="AL13">
            <v>195</v>
          </cell>
          <cell r="AM13">
            <v>205</v>
          </cell>
          <cell r="AN13">
            <v>240</v>
          </cell>
          <cell r="AO13">
            <v>280</v>
          </cell>
          <cell r="AP13">
            <v>125</v>
          </cell>
          <cell r="AQ13">
            <v>190</v>
          </cell>
          <cell r="AR13">
            <v>195</v>
          </cell>
          <cell r="AS13">
            <v>165</v>
          </cell>
        </row>
        <row r="14">
          <cell r="C14">
            <v>24</v>
          </cell>
          <cell r="D14">
            <v>170</v>
          </cell>
          <cell r="E14">
            <v>68</v>
          </cell>
          <cell r="F14">
            <v>63.2</v>
          </cell>
          <cell r="G14">
            <v>64.2</v>
          </cell>
          <cell r="H14">
            <v>70.5</v>
          </cell>
          <cell r="I14">
            <v>69.2</v>
          </cell>
          <cell r="J14">
            <v>59.5</v>
          </cell>
          <cell r="K14">
            <v>21.57</v>
          </cell>
          <cell r="L14">
            <v>21.2</v>
          </cell>
          <cell r="M14">
            <v>15.8</v>
          </cell>
          <cell r="N14">
            <v>14.9</v>
          </cell>
          <cell r="O14">
            <v>13.95</v>
          </cell>
          <cell r="P14">
            <v>19.18</v>
          </cell>
          <cell r="Q14">
            <v>20.170000000000002</v>
          </cell>
          <cell r="R14">
            <v>18.149999999999999</v>
          </cell>
          <cell r="S14">
            <v>15.5</v>
          </cell>
          <cell r="T14">
            <v>14.55</v>
          </cell>
          <cell r="U14">
            <v>70</v>
          </cell>
          <cell r="V14">
            <v>60</v>
          </cell>
          <cell r="W14">
            <v>62</v>
          </cell>
          <cell r="X14">
            <v>57</v>
          </cell>
          <cell r="Y14">
            <v>54</v>
          </cell>
          <cell r="Z14">
            <v>74</v>
          </cell>
          <cell r="AA14">
            <v>67</v>
          </cell>
          <cell r="AB14">
            <v>72</v>
          </cell>
          <cell r="AC14">
            <v>63</v>
          </cell>
          <cell r="AD14">
            <v>62</v>
          </cell>
          <cell r="AE14">
            <v>98.9</v>
          </cell>
          <cell r="AF14">
            <v>210</v>
          </cell>
          <cell r="AG14">
            <v>84.6</v>
          </cell>
          <cell r="AH14">
            <v>42.5</v>
          </cell>
          <cell r="AI14">
            <v>84.8</v>
          </cell>
          <cell r="AJ14">
            <v>180</v>
          </cell>
          <cell r="AK14">
            <v>60.97</v>
          </cell>
          <cell r="AL14">
            <v>350</v>
          </cell>
          <cell r="AM14">
            <v>220</v>
          </cell>
          <cell r="AN14">
            <v>250</v>
          </cell>
          <cell r="AO14">
            <v>285</v>
          </cell>
          <cell r="AP14">
            <v>120</v>
          </cell>
          <cell r="AQ14">
            <v>190</v>
          </cell>
          <cell r="AR14">
            <v>200</v>
          </cell>
          <cell r="AS14">
            <v>150</v>
          </cell>
        </row>
        <row r="15">
          <cell r="C15">
            <v>21</v>
          </cell>
          <cell r="D15">
            <v>168</v>
          </cell>
          <cell r="E15">
            <v>70</v>
          </cell>
          <cell r="F15">
            <v>68.400000000000006</v>
          </cell>
          <cell r="G15">
            <v>75.86</v>
          </cell>
          <cell r="H15">
            <v>86.45</v>
          </cell>
          <cell r="I15">
            <v>80.37</v>
          </cell>
          <cell r="J15">
            <v>60.3</v>
          </cell>
          <cell r="K15">
            <v>20.14</v>
          </cell>
          <cell r="L15">
            <v>12.34</v>
          </cell>
          <cell r="M15">
            <v>13.5</v>
          </cell>
          <cell r="N15">
            <v>13.15</v>
          </cell>
          <cell r="O15">
            <v>12.06</v>
          </cell>
          <cell r="P15">
            <v>16.05</v>
          </cell>
          <cell r="Q15">
            <v>14.4</v>
          </cell>
          <cell r="R15">
            <v>16.399999999999999</v>
          </cell>
          <cell r="S15">
            <v>14.05</v>
          </cell>
          <cell r="T15">
            <v>13.68</v>
          </cell>
          <cell r="U15">
            <v>57</v>
          </cell>
          <cell r="V15">
            <v>65</v>
          </cell>
          <cell r="W15">
            <v>53</v>
          </cell>
          <cell r="X15">
            <v>44</v>
          </cell>
          <cell r="Y15">
            <v>65</v>
          </cell>
          <cell r="Z15">
            <v>60</v>
          </cell>
          <cell r="AA15">
            <v>75</v>
          </cell>
          <cell r="AB15">
            <v>60</v>
          </cell>
          <cell r="AC15">
            <v>57</v>
          </cell>
          <cell r="AD15">
            <v>60</v>
          </cell>
          <cell r="AE15">
            <v>97</v>
          </cell>
          <cell r="AF15">
            <v>203</v>
          </cell>
          <cell r="AG15">
            <v>82.16</v>
          </cell>
          <cell r="AH15">
            <v>46.1</v>
          </cell>
          <cell r="AI15">
            <v>82.46</v>
          </cell>
          <cell r="AJ15">
            <v>168</v>
          </cell>
          <cell r="AK15">
            <v>59.14</v>
          </cell>
          <cell r="AL15">
            <v>286</v>
          </cell>
          <cell r="AM15">
            <v>200</v>
          </cell>
          <cell r="AN15">
            <v>245</v>
          </cell>
          <cell r="AO15">
            <v>275</v>
          </cell>
          <cell r="AP15">
            <v>95</v>
          </cell>
          <cell r="AQ15">
            <v>170</v>
          </cell>
          <cell r="AR15">
            <v>186</v>
          </cell>
          <cell r="AS15">
            <v>160</v>
          </cell>
        </row>
        <row r="16">
          <cell r="C16">
            <v>23</v>
          </cell>
          <cell r="D16">
            <v>173</v>
          </cell>
          <cell r="E16">
            <v>75</v>
          </cell>
          <cell r="F16">
            <v>69.819999999999993</v>
          </cell>
          <cell r="G16">
            <v>77.86</v>
          </cell>
          <cell r="H16">
            <v>87.47</v>
          </cell>
          <cell r="I16">
            <v>82.37</v>
          </cell>
          <cell r="J16">
            <v>62.46</v>
          </cell>
          <cell r="K16">
            <v>22.44</v>
          </cell>
          <cell r="L16">
            <v>14.32</v>
          </cell>
          <cell r="M16">
            <v>15.53</v>
          </cell>
          <cell r="N16">
            <v>15.81</v>
          </cell>
          <cell r="O16">
            <v>14.06</v>
          </cell>
          <cell r="P16">
            <v>18.22</v>
          </cell>
          <cell r="Q16">
            <v>16.87</v>
          </cell>
          <cell r="R16">
            <v>18.39</v>
          </cell>
          <cell r="S16">
            <v>16.760000000000002</v>
          </cell>
          <cell r="T16">
            <v>14.6</v>
          </cell>
          <cell r="U16">
            <v>70</v>
          </cell>
          <cell r="V16">
            <v>55</v>
          </cell>
          <cell r="W16">
            <v>60</v>
          </cell>
          <cell r="X16">
            <v>55</v>
          </cell>
          <cell r="Y16">
            <v>50</v>
          </cell>
          <cell r="Z16">
            <v>70</v>
          </cell>
          <cell r="AA16">
            <v>65</v>
          </cell>
          <cell r="AB16">
            <v>70</v>
          </cell>
          <cell r="AC16">
            <v>65</v>
          </cell>
          <cell r="AD16">
            <v>60</v>
          </cell>
          <cell r="AE16">
            <v>98.9</v>
          </cell>
          <cell r="AF16">
            <v>210</v>
          </cell>
          <cell r="AG16">
            <v>84.26</v>
          </cell>
          <cell r="AH16">
            <v>47.87</v>
          </cell>
          <cell r="AI16">
            <v>84.16</v>
          </cell>
          <cell r="AJ16">
            <v>170</v>
          </cell>
          <cell r="AK16">
            <v>59.97</v>
          </cell>
          <cell r="AL16">
            <v>320</v>
          </cell>
          <cell r="AM16">
            <v>210</v>
          </cell>
          <cell r="AN16">
            <v>260</v>
          </cell>
          <cell r="AO16">
            <v>280</v>
          </cell>
          <cell r="AP16">
            <v>120</v>
          </cell>
          <cell r="AQ16">
            <v>190</v>
          </cell>
          <cell r="AR16">
            <v>200</v>
          </cell>
          <cell r="AS16">
            <v>165</v>
          </cell>
        </row>
        <row r="17">
          <cell r="C17">
            <v>22</v>
          </cell>
          <cell r="D17">
            <v>173</v>
          </cell>
          <cell r="E17">
            <v>80</v>
          </cell>
          <cell r="F17">
            <v>62.82</v>
          </cell>
          <cell r="G17">
            <v>75.87</v>
          </cell>
          <cell r="H17">
            <v>88.25</v>
          </cell>
          <cell r="I17">
            <v>80.31</v>
          </cell>
          <cell r="J17">
            <v>63.02</v>
          </cell>
          <cell r="K17">
            <v>23.42</v>
          </cell>
          <cell r="L17">
            <v>15.31</v>
          </cell>
          <cell r="M17">
            <v>16.77</v>
          </cell>
          <cell r="N17">
            <v>17.88</v>
          </cell>
          <cell r="O17">
            <v>16.059999999999999</v>
          </cell>
          <cell r="P17">
            <v>19.32</v>
          </cell>
          <cell r="Q17">
            <v>17.809999999999999</v>
          </cell>
          <cell r="R17">
            <v>19.39</v>
          </cell>
          <cell r="S17">
            <v>17.670000000000002</v>
          </cell>
          <cell r="T17">
            <v>15.61</v>
          </cell>
          <cell r="U17">
            <v>71</v>
          </cell>
          <cell r="V17">
            <v>56</v>
          </cell>
          <cell r="W17">
            <v>59</v>
          </cell>
          <cell r="X17">
            <v>56</v>
          </cell>
          <cell r="Y17">
            <v>51</v>
          </cell>
          <cell r="Z17">
            <v>71</v>
          </cell>
          <cell r="AA17">
            <v>63</v>
          </cell>
          <cell r="AB17">
            <v>71</v>
          </cell>
          <cell r="AC17">
            <v>66</v>
          </cell>
          <cell r="AD17">
            <v>59</v>
          </cell>
          <cell r="AE17">
            <v>97.9</v>
          </cell>
          <cell r="AF17">
            <v>209</v>
          </cell>
          <cell r="AG17">
            <v>85.16</v>
          </cell>
          <cell r="AH17">
            <v>46.87</v>
          </cell>
          <cell r="AI17">
            <v>83.16</v>
          </cell>
          <cell r="AJ17">
            <v>171</v>
          </cell>
          <cell r="AK17">
            <v>60.79</v>
          </cell>
          <cell r="AL17">
            <v>321</v>
          </cell>
          <cell r="AM17">
            <v>212</v>
          </cell>
          <cell r="AN17">
            <v>262</v>
          </cell>
          <cell r="AO17">
            <v>282</v>
          </cell>
          <cell r="AP17">
            <v>121</v>
          </cell>
          <cell r="AQ17">
            <v>189</v>
          </cell>
          <cell r="AR17">
            <v>201</v>
          </cell>
          <cell r="AS17">
            <v>166</v>
          </cell>
        </row>
        <row r="18">
          <cell r="C18">
            <v>21</v>
          </cell>
          <cell r="D18">
            <v>170</v>
          </cell>
          <cell r="E18">
            <v>65</v>
          </cell>
          <cell r="F18">
            <v>61.25</v>
          </cell>
          <cell r="G18">
            <v>75.8</v>
          </cell>
          <cell r="H18">
            <v>85.4</v>
          </cell>
          <cell r="I18">
            <v>81.3</v>
          </cell>
          <cell r="J18">
            <v>60.45</v>
          </cell>
          <cell r="K18">
            <v>22.3</v>
          </cell>
          <cell r="L18">
            <v>14.32</v>
          </cell>
          <cell r="M18">
            <v>15.3</v>
          </cell>
          <cell r="N18">
            <v>15.45</v>
          </cell>
          <cell r="O18">
            <v>14.07</v>
          </cell>
          <cell r="P18">
            <v>18.100000000000001</v>
          </cell>
          <cell r="Q18">
            <v>15.2</v>
          </cell>
          <cell r="R18">
            <v>17.399999999999999</v>
          </cell>
          <cell r="S18">
            <v>14.45</v>
          </cell>
          <cell r="T18">
            <v>13.49</v>
          </cell>
          <cell r="U18">
            <v>71</v>
          </cell>
          <cell r="V18">
            <v>56</v>
          </cell>
          <cell r="W18">
            <v>59</v>
          </cell>
          <cell r="X18">
            <v>54</v>
          </cell>
          <cell r="Y18">
            <v>45</v>
          </cell>
          <cell r="Z18">
            <v>65</v>
          </cell>
          <cell r="AA18">
            <v>60</v>
          </cell>
          <cell r="AB18">
            <v>75</v>
          </cell>
          <cell r="AC18">
            <v>59</v>
          </cell>
          <cell r="AD18">
            <v>58</v>
          </cell>
          <cell r="AE18">
            <v>97.06</v>
          </cell>
          <cell r="AF18">
            <v>205</v>
          </cell>
          <cell r="AG18">
            <v>84.33</v>
          </cell>
          <cell r="AH18">
            <v>47.35</v>
          </cell>
          <cell r="AI18">
            <v>82.03</v>
          </cell>
          <cell r="AJ18">
            <v>175</v>
          </cell>
          <cell r="AK18">
            <v>58.07</v>
          </cell>
          <cell r="AL18">
            <v>300</v>
          </cell>
          <cell r="AM18">
            <v>205</v>
          </cell>
          <cell r="AN18">
            <v>245</v>
          </cell>
          <cell r="AO18">
            <v>275</v>
          </cell>
          <cell r="AP18">
            <v>115</v>
          </cell>
          <cell r="AQ18">
            <v>195</v>
          </cell>
          <cell r="AR18">
            <v>200</v>
          </cell>
          <cell r="AS18">
            <v>170</v>
          </cell>
        </row>
        <row r="19">
          <cell r="C19">
            <v>20</v>
          </cell>
          <cell r="D19">
            <v>170</v>
          </cell>
          <cell r="E19">
            <v>80</v>
          </cell>
          <cell r="F19">
            <v>61.8</v>
          </cell>
          <cell r="G19">
            <v>75.849999999999994</v>
          </cell>
          <cell r="H19">
            <v>85.03</v>
          </cell>
          <cell r="I19">
            <v>80.459999999999994</v>
          </cell>
          <cell r="J19">
            <v>60.45</v>
          </cell>
          <cell r="K19">
            <v>21.2</v>
          </cell>
          <cell r="L19">
            <v>14.4</v>
          </cell>
          <cell r="M19">
            <v>16.03</v>
          </cell>
          <cell r="N19">
            <v>15.8</v>
          </cell>
          <cell r="O19">
            <v>14.7</v>
          </cell>
          <cell r="P19">
            <v>17.75</v>
          </cell>
          <cell r="Q19">
            <v>15.8</v>
          </cell>
          <cell r="R19">
            <v>17.88</v>
          </cell>
          <cell r="S19">
            <v>15.9</v>
          </cell>
          <cell r="T19">
            <v>14.2</v>
          </cell>
          <cell r="U19">
            <v>68</v>
          </cell>
          <cell r="V19">
            <v>52</v>
          </cell>
          <cell r="W19">
            <v>59</v>
          </cell>
          <cell r="X19">
            <v>54</v>
          </cell>
          <cell r="Y19">
            <v>48</v>
          </cell>
          <cell r="Z19">
            <v>72</v>
          </cell>
          <cell r="AA19">
            <v>63</v>
          </cell>
          <cell r="AB19">
            <v>69</v>
          </cell>
          <cell r="AC19">
            <v>62</v>
          </cell>
          <cell r="AD19">
            <v>59</v>
          </cell>
          <cell r="AE19">
            <v>99.8</v>
          </cell>
          <cell r="AF19">
            <v>207</v>
          </cell>
          <cell r="AG19">
            <v>81.3</v>
          </cell>
          <cell r="AH19">
            <v>50.8</v>
          </cell>
          <cell r="AI19">
            <v>82.13</v>
          </cell>
          <cell r="AJ19">
            <v>170</v>
          </cell>
          <cell r="AK19">
            <v>58.8</v>
          </cell>
          <cell r="AL19">
            <v>300</v>
          </cell>
          <cell r="AM19">
            <v>205</v>
          </cell>
          <cell r="AN19">
            <v>245</v>
          </cell>
          <cell r="AO19">
            <v>275</v>
          </cell>
          <cell r="AP19">
            <v>120</v>
          </cell>
          <cell r="AQ19">
            <v>185</v>
          </cell>
          <cell r="AR19">
            <v>195</v>
          </cell>
          <cell r="AS19">
            <v>160</v>
          </cell>
        </row>
        <row r="20">
          <cell r="C20">
            <v>18</v>
          </cell>
          <cell r="D20">
            <v>168</v>
          </cell>
          <cell r="E20">
            <v>57</v>
          </cell>
          <cell r="F20">
            <v>65.41</v>
          </cell>
          <cell r="G20">
            <v>73.849999999999994</v>
          </cell>
          <cell r="H20">
            <v>80.209999999999994</v>
          </cell>
          <cell r="I20">
            <v>71.709999999999994</v>
          </cell>
          <cell r="J20">
            <v>52.25</v>
          </cell>
          <cell r="K20">
            <v>19.899999999999999</v>
          </cell>
          <cell r="L20">
            <v>17</v>
          </cell>
          <cell r="M20">
            <v>17.100000000000001</v>
          </cell>
          <cell r="N20">
            <v>15.24</v>
          </cell>
          <cell r="O20">
            <v>14.01</v>
          </cell>
          <cell r="P20">
            <v>22.2</v>
          </cell>
          <cell r="Q20">
            <v>17.850000000000001</v>
          </cell>
          <cell r="R20">
            <v>15.8</v>
          </cell>
          <cell r="S20">
            <v>16.25</v>
          </cell>
          <cell r="T20">
            <v>15.38</v>
          </cell>
          <cell r="U20">
            <v>70</v>
          </cell>
          <cell r="V20">
            <v>58</v>
          </cell>
          <cell r="W20">
            <v>57</v>
          </cell>
          <cell r="X20">
            <v>52</v>
          </cell>
          <cell r="Y20">
            <v>52</v>
          </cell>
          <cell r="Z20">
            <v>68</v>
          </cell>
          <cell r="AA20">
            <v>70</v>
          </cell>
          <cell r="AB20">
            <v>68</v>
          </cell>
          <cell r="AC20">
            <v>63</v>
          </cell>
          <cell r="AD20">
            <v>56</v>
          </cell>
          <cell r="AE20">
            <v>108.35</v>
          </cell>
          <cell r="AF20">
            <v>207</v>
          </cell>
          <cell r="AG20">
            <v>92.41</v>
          </cell>
          <cell r="AH20">
            <v>40.67</v>
          </cell>
          <cell r="AI20">
            <v>90.79</v>
          </cell>
          <cell r="AJ20">
            <v>170</v>
          </cell>
          <cell r="AK20">
            <v>54.55</v>
          </cell>
          <cell r="AL20">
            <v>285</v>
          </cell>
          <cell r="AM20">
            <v>222</v>
          </cell>
          <cell r="AN20">
            <v>220</v>
          </cell>
          <cell r="AO20">
            <v>280</v>
          </cell>
          <cell r="AP20">
            <v>70</v>
          </cell>
          <cell r="AQ20">
            <v>193</v>
          </cell>
          <cell r="AR20">
            <v>192</v>
          </cell>
          <cell r="AS20">
            <v>160</v>
          </cell>
        </row>
        <row r="21">
          <cell r="C21">
            <v>19</v>
          </cell>
          <cell r="D21">
            <v>168</v>
          </cell>
          <cell r="E21">
            <v>70</v>
          </cell>
          <cell r="F21">
            <v>69.400000000000006</v>
          </cell>
          <cell r="G21">
            <v>62.95</v>
          </cell>
          <cell r="H21">
            <v>71.209999999999994</v>
          </cell>
          <cell r="I21">
            <v>62.19</v>
          </cell>
          <cell r="J21">
            <v>40.44</v>
          </cell>
          <cell r="K21">
            <v>14.8</v>
          </cell>
          <cell r="L21">
            <v>10.46</v>
          </cell>
          <cell r="M21">
            <v>9.7200000000000006</v>
          </cell>
          <cell r="N21">
            <v>9.68</v>
          </cell>
          <cell r="O21">
            <v>8.56</v>
          </cell>
          <cell r="P21">
            <v>17.260000000000002</v>
          </cell>
          <cell r="Q21">
            <v>12.08</v>
          </cell>
          <cell r="R21">
            <v>12.72</v>
          </cell>
          <cell r="S21">
            <v>9.9700000000000006</v>
          </cell>
          <cell r="T21">
            <v>8.84</v>
          </cell>
          <cell r="U21">
            <v>70</v>
          </cell>
          <cell r="V21">
            <v>54</v>
          </cell>
          <cell r="W21">
            <v>58</v>
          </cell>
          <cell r="X21">
            <v>51</v>
          </cell>
          <cell r="Y21">
            <v>53</v>
          </cell>
          <cell r="Z21">
            <v>72</v>
          </cell>
          <cell r="AA21">
            <v>68</v>
          </cell>
          <cell r="AB21">
            <v>70</v>
          </cell>
          <cell r="AC21">
            <v>62</v>
          </cell>
          <cell r="AD21">
            <v>50</v>
          </cell>
          <cell r="AE21">
            <v>87.84</v>
          </cell>
          <cell r="AF21">
            <v>200</v>
          </cell>
          <cell r="AG21">
            <v>77.08</v>
          </cell>
          <cell r="AH21">
            <v>33.54</v>
          </cell>
          <cell r="AI21">
            <v>76.87</v>
          </cell>
          <cell r="AJ21">
            <v>180</v>
          </cell>
          <cell r="AK21">
            <v>46.83</v>
          </cell>
          <cell r="AL21">
            <v>290</v>
          </cell>
          <cell r="AM21">
            <v>205</v>
          </cell>
          <cell r="AN21">
            <v>203</v>
          </cell>
          <cell r="AO21">
            <v>280</v>
          </cell>
          <cell r="AP21">
            <v>90</v>
          </cell>
          <cell r="AQ21">
            <v>180</v>
          </cell>
          <cell r="AR21">
            <v>170</v>
          </cell>
          <cell r="AS21">
            <v>140</v>
          </cell>
        </row>
        <row r="22">
          <cell r="C22">
            <v>16</v>
          </cell>
          <cell r="D22">
            <v>153</v>
          </cell>
          <cell r="E22">
            <v>60</v>
          </cell>
          <cell r="F22">
            <v>68.349999999999994</v>
          </cell>
          <cell r="G22">
            <v>71.400000000000006</v>
          </cell>
          <cell r="H22">
            <v>80.97</v>
          </cell>
          <cell r="I22">
            <v>75.400000000000006</v>
          </cell>
          <cell r="J22">
            <v>58.27</v>
          </cell>
          <cell r="K22">
            <v>18.010000000000002</v>
          </cell>
          <cell r="L22">
            <v>14.95</v>
          </cell>
          <cell r="M22">
            <v>15.4</v>
          </cell>
          <cell r="N22">
            <v>13.8</v>
          </cell>
          <cell r="O22">
            <v>13.68</v>
          </cell>
          <cell r="P22">
            <v>19.43</v>
          </cell>
          <cell r="Q22">
            <v>18.7</v>
          </cell>
          <cell r="R22">
            <v>17.2</v>
          </cell>
          <cell r="S22">
            <v>16.22</v>
          </cell>
          <cell r="T22">
            <v>15.64</v>
          </cell>
          <cell r="U22">
            <v>67</v>
          </cell>
          <cell r="V22">
            <v>55</v>
          </cell>
          <cell r="W22">
            <v>58</v>
          </cell>
          <cell r="X22">
            <v>55</v>
          </cell>
          <cell r="Y22">
            <v>50</v>
          </cell>
          <cell r="Z22">
            <v>70</v>
          </cell>
          <cell r="AA22">
            <v>65</v>
          </cell>
          <cell r="AB22">
            <v>65</v>
          </cell>
          <cell r="AC22">
            <v>63</v>
          </cell>
          <cell r="AD22">
            <v>60</v>
          </cell>
          <cell r="AE22">
            <v>94.64</v>
          </cell>
          <cell r="AF22">
            <v>200</v>
          </cell>
          <cell r="AG22">
            <v>85.26</v>
          </cell>
          <cell r="AH22">
            <v>32.909999999999997</v>
          </cell>
          <cell r="AI22">
            <v>81.400000000000006</v>
          </cell>
          <cell r="AJ22">
            <v>180</v>
          </cell>
          <cell r="AK22">
            <v>56.5</v>
          </cell>
          <cell r="AL22">
            <v>290</v>
          </cell>
          <cell r="AM22">
            <v>200</v>
          </cell>
          <cell r="AN22">
            <v>230</v>
          </cell>
          <cell r="AO22">
            <v>280</v>
          </cell>
          <cell r="AP22">
            <v>90</v>
          </cell>
          <cell r="AQ22">
            <v>190</v>
          </cell>
          <cell r="AR22">
            <v>195</v>
          </cell>
          <cell r="AS22">
            <v>160</v>
          </cell>
        </row>
        <row r="23">
          <cell r="C23">
            <v>19</v>
          </cell>
          <cell r="D23">
            <v>180</v>
          </cell>
          <cell r="E23">
            <v>65</v>
          </cell>
          <cell r="F23">
            <v>62.73</v>
          </cell>
          <cell r="G23">
            <v>70.430000000000007</v>
          </cell>
          <cell r="H23">
            <v>75.319999999999993</v>
          </cell>
          <cell r="I23">
            <v>60.66</v>
          </cell>
          <cell r="J23">
            <v>55.1</v>
          </cell>
          <cell r="K23">
            <v>17.170000000000002</v>
          </cell>
          <cell r="L23">
            <v>15.19</v>
          </cell>
          <cell r="M23">
            <v>15.28</v>
          </cell>
          <cell r="N23">
            <v>14.83</v>
          </cell>
          <cell r="O23">
            <v>13.58</v>
          </cell>
          <cell r="P23">
            <v>18.18</v>
          </cell>
          <cell r="Q23">
            <v>18.23</v>
          </cell>
          <cell r="R23">
            <v>15.78</v>
          </cell>
          <cell r="S23">
            <v>17.04</v>
          </cell>
          <cell r="T23">
            <v>14.08</v>
          </cell>
          <cell r="U23">
            <v>66</v>
          </cell>
          <cell r="V23">
            <v>53</v>
          </cell>
          <cell r="W23">
            <v>52</v>
          </cell>
          <cell r="X23">
            <v>48</v>
          </cell>
          <cell r="Y23">
            <v>47</v>
          </cell>
          <cell r="Z23">
            <v>66</v>
          </cell>
          <cell r="AA23">
            <v>65</v>
          </cell>
          <cell r="AB23">
            <v>60</v>
          </cell>
          <cell r="AC23">
            <v>55</v>
          </cell>
          <cell r="AD23">
            <v>50</v>
          </cell>
          <cell r="AE23">
            <v>93.98</v>
          </cell>
          <cell r="AF23">
            <v>200</v>
          </cell>
          <cell r="AG23">
            <v>82.22</v>
          </cell>
          <cell r="AH23">
            <v>33.57</v>
          </cell>
          <cell r="AI23">
            <v>78.81</v>
          </cell>
          <cell r="AJ23">
            <v>170</v>
          </cell>
          <cell r="AK23">
            <v>55.13</v>
          </cell>
          <cell r="AL23">
            <v>290</v>
          </cell>
          <cell r="AM23">
            <v>200</v>
          </cell>
          <cell r="AN23">
            <v>190</v>
          </cell>
          <cell r="AO23">
            <v>260</v>
          </cell>
          <cell r="AP23">
            <v>90</v>
          </cell>
          <cell r="AQ23">
            <v>209</v>
          </cell>
          <cell r="AR23">
            <v>200</v>
          </cell>
          <cell r="AS23">
            <v>160</v>
          </cell>
        </row>
        <row r="24">
          <cell r="C24">
            <v>20</v>
          </cell>
          <cell r="D24">
            <v>167</v>
          </cell>
          <cell r="E24">
            <v>60</v>
          </cell>
          <cell r="F24">
            <v>61.72</v>
          </cell>
          <cell r="G24">
            <v>67.27</v>
          </cell>
          <cell r="H24">
            <v>77.040000000000006</v>
          </cell>
          <cell r="I24">
            <v>69.680000000000007</v>
          </cell>
          <cell r="J24">
            <v>55.77</v>
          </cell>
          <cell r="K24">
            <v>19.309999999999999</v>
          </cell>
          <cell r="L24">
            <v>16</v>
          </cell>
          <cell r="M24">
            <v>16.59</v>
          </cell>
          <cell r="N24">
            <v>13.93</v>
          </cell>
          <cell r="O24">
            <v>14.57</v>
          </cell>
          <cell r="P24">
            <v>16.54</v>
          </cell>
          <cell r="Q24">
            <v>18.14</v>
          </cell>
          <cell r="R24">
            <v>19.64</v>
          </cell>
          <cell r="S24">
            <v>17.37</v>
          </cell>
          <cell r="T24">
            <v>15.47</v>
          </cell>
          <cell r="U24">
            <v>70</v>
          </cell>
          <cell r="V24">
            <v>60</v>
          </cell>
          <cell r="W24">
            <v>58</v>
          </cell>
          <cell r="X24">
            <v>54</v>
          </cell>
          <cell r="Y24">
            <v>50</v>
          </cell>
          <cell r="Z24">
            <v>71</v>
          </cell>
          <cell r="AA24">
            <v>69</v>
          </cell>
          <cell r="AB24">
            <v>65</v>
          </cell>
          <cell r="AC24">
            <v>64</v>
          </cell>
          <cell r="AD24">
            <v>55</v>
          </cell>
          <cell r="AE24">
            <v>97.27</v>
          </cell>
          <cell r="AF24">
            <v>200</v>
          </cell>
          <cell r="AG24">
            <v>83.46</v>
          </cell>
          <cell r="AH24">
            <v>39.47</v>
          </cell>
          <cell r="AI24">
            <v>80.23</v>
          </cell>
          <cell r="AJ24">
            <v>270</v>
          </cell>
          <cell r="AK24">
            <v>52.64</v>
          </cell>
          <cell r="AL24">
            <v>290</v>
          </cell>
          <cell r="AM24">
            <v>210</v>
          </cell>
          <cell r="AN24">
            <v>190</v>
          </cell>
          <cell r="AO24">
            <v>280</v>
          </cell>
          <cell r="AP24">
            <v>75</v>
          </cell>
          <cell r="AQ24">
            <v>170</v>
          </cell>
          <cell r="AR24">
            <v>188</v>
          </cell>
          <cell r="AS24">
            <v>160</v>
          </cell>
        </row>
        <row r="25">
          <cell r="C25">
            <v>21</v>
          </cell>
          <cell r="D25">
            <v>170</v>
          </cell>
          <cell r="E25">
            <v>70</v>
          </cell>
          <cell r="F25">
            <v>65</v>
          </cell>
          <cell r="G25">
            <v>76.03</v>
          </cell>
          <cell r="H25">
            <v>80.78</v>
          </cell>
          <cell r="I25">
            <v>75.569999999999993</v>
          </cell>
          <cell r="J25">
            <v>58.72</v>
          </cell>
          <cell r="K25">
            <v>19.579999999999998</v>
          </cell>
          <cell r="L25">
            <v>16.440000000000001</v>
          </cell>
          <cell r="M25">
            <v>15.84</v>
          </cell>
          <cell r="N25">
            <v>15.83</v>
          </cell>
          <cell r="O25">
            <v>14.41</v>
          </cell>
          <cell r="P25">
            <v>19.559999999999999</v>
          </cell>
          <cell r="Q25">
            <v>18.14</v>
          </cell>
          <cell r="R25">
            <v>17.2</v>
          </cell>
          <cell r="S25">
            <v>16.329999999999998</v>
          </cell>
          <cell r="T25">
            <v>14.81</v>
          </cell>
          <cell r="U25">
            <v>70</v>
          </cell>
          <cell r="V25">
            <v>55</v>
          </cell>
          <cell r="W25">
            <v>58</v>
          </cell>
          <cell r="X25">
            <v>53</v>
          </cell>
          <cell r="Y25">
            <v>56</v>
          </cell>
          <cell r="Z25">
            <v>71</v>
          </cell>
          <cell r="AA25">
            <v>66</v>
          </cell>
          <cell r="AB25">
            <v>68</v>
          </cell>
          <cell r="AC25">
            <v>64</v>
          </cell>
          <cell r="AD25">
            <v>57</v>
          </cell>
          <cell r="AE25">
            <v>95.31</v>
          </cell>
          <cell r="AF25">
            <v>200</v>
          </cell>
          <cell r="AG25">
            <v>86.94</v>
          </cell>
          <cell r="AH25">
            <v>42.96</v>
          </cell>
          <cell r="AI25">
            <v>85.4</v>
          </cell>
          <cell r="AJ25">
            <v>188</v>
          </cell>
          <cell r="AK25">
            <v>59.9</v>
          </cell>
          <cell r="AL25">
            <v>295</v>
          </cell>
          <cell r="AM25">
            <v>210</v>
          </cell>
          <cell r="AN25">
            <v>220</v>
          </cell>
          <cell r="AO25">
            <v>282</v>
          </cell>
          <cell r="AP25">
            <v>80</v>
          </cell>
          <cell r="AQ25">
            <v>190</v>
          </cell>
          <cell r="AR25">
            <v>192</v>
          </cell>
          <cell r="AS25">
            <v>160</v>
          </cell>
        </row>
        <row r="26">
          <cell r="C26">
            <v>22</v>
          </cell>
          <cell r="D26">
            <v>173</v>
          </cell>
          <cell r="E26">
            <v>58</v>
          </cell>
          <cell r="F26">
            <v>75.06</v>
          </cell>
          <cell r="G26">
            <v>69.36</v>
          </cell>
          <cell r="H26">
            <v>82.85</v>
          </cell>
          <cell r="I26">
            <v>75.930000000000007</v>
          </cell>
          <cell r="J26">
            <v>62.15</v>
          </cell>
          <cell r="K26">
            <v>20.37</v>
          </cell>
          <cell r="L26">
            <v>18.260000000000002</v>
          </cell>
          <cell r="M26">
            <v>19.43</v>
          </cell>
          <cell r="N26">
            <v>15.09</v>
          </cell>
          <cell r="O26">
            <v>13.63</v>
          </cell>
          <cell r="P26">
            <v>19.53</v>
          </cell>
          <cell r="Q26">
            <v>17.86</v>
          </cell>
          <cell r="R26">
            <v>18.02</v>
          </cell>
          <cell r="S26">
            <v>17.850000000000001</v>
          </cell>
          <cell r="T26">
            <v>16.93</v>
          </cell>
          <cell r="U26">
            <v>69</v>
          </cell>
          <cell r="V26">
            <v>57</v>
          </cell>
          <cell r="W26">
            <v>56</v>
          </cell>
          <cell r="X26">
            <v>54</v>
          </cell>
          <cell r="Y26">
            <v>50</v>
          </cell>
          <cell r="Z26">
            <v>73</v>
          </cell>
          <cell r="AA26">
            <v>68</v>
          </cell>
          <cell r="AB26">
            <v>70</v>
          </cell>
          <cell r="AC26">
            <v>72</v>
          </cell>
          <cell r="AD26">
            <v>53</v>
          </cell>
          <cell r="AE26">
            <v>104.45</v>
          </cell>
          <cell r="AF26">
            <v>200</v>
          </cell>
          <cell r="AG26">
            <v>89.16</v>
          </cell>
          <cell r="AH26">
            <v>36.86</v>
          </cell>
          <cell r="AI26">
            <v>88.22</v>
          </cell>
          <cell r="AJ26">
            <v>180</v>
          </cell>
          <cell r="AK26">
            <v>55.82</v>
          </cell>
          <cell r="AL26">
            <v>290</v>
          </cell>
          <cell r="AM26">
            <v>210</v>
          </cell>
          <cell r="AN26">
            <v>220</v>
          </cell>
          <cell r="AO26">
            <v>270</v>
          </cell>
          <cell r="AP26">
            <v>80</v>
          </cell>
          <cell r="AQ26">
            <v>190</v>
          </cell>
          <cell r="AR26">
            <v>190</v>
          </cell>
          <cell r="AS26">
            <v>160</v>
          </cell>
        </row>
        <row r="27">
          <cell r="C27">
            <v>23</v>
          </cell>
          <cell r="D27">
            <v>173</v>
          </cell>
          <cell r="E27">
            <v>63</v>
          </cell>
          <cell r="F27">
            <v>66.78</v>
          </cell>
          <cell r="G27">
            <v>71.13</v>
          </cell>
          <cell r="H27">
            <v>81.709999999999994</v>
          </cell>
          <cell r="I27">
            <v>73.55</v>
          </cell>
          <cell r="J27">
            <v>59.03</v>
          </cell>
          <cell r="K27">
            <v>19.190000000000001</v>
          </cell>
          <cell r="L27">
            <v>16.5</v>
          </cell>
          <cell r="M27">
            <v>16.3</v>
          </cell>
          <cell r="N27">
            <v>15.8</v>
          </cell>
          <cell r="O27">
            <v>14.61</v>
          </cell>
          <cell r="P27">
            <v>18.98</v>
          </cell>
          <cell r="Q27">
            <v>18.05</v>
          </cell>
          <cell r="R27">
            <v>19.170000000000002</v>
          </cell>
          <cell r="S27">
            <v>18.02</v>
          </cell>
          <cell r="T27">
            <v>16.28</v>
          </cell>
          <cell r="U27">
            <v>70</v>
          </cell>
          <cell r="V27">
            <v>55</v>
          </cell>
          <cell r="W27">
            <v>59</v>
          </cell>
          <cell r="X27">
            <v>55</v>
          </cell>
          <cell r="Y27">
            <v>40</v>
          </cell>
          <cell r="Z27">
            <v>70</v>
          </cell>
          <cell r="AA27">
            <v>63</v>
          </cell>
          <cell r="AB27">
            <v>66</v>
          </cell>
          <cell r="AC27">
            <v>60</v>
          </cell>
          <cell r="AD27">
            <v>53</v>
          </cell>
          <cell r="AE27">
            <v>102.61</v>
          </cell>
          <cell r="AF27">
            <v>204</v>
          </cell>
          <cell r="AG27">
            <v>90.89</v>
          </cell>
          <cell r="AH27">
            <v>38.340000000000003</v>
          </cell>
          <cell r="AI27">
            <v>86.83</v>
          </cell>
          <cell r="AJ27">
            <v>180</v>
          </cell>
          <cell r="AK27">
            <v>60.23</v>
          </cell>
          <cell r="AL27">
            <v>305</v>
          </cell>
          <cell r="AM27">
            <v>230</v>
          </cell>
          <cell r="AN27">
            <v>240</v>
          </cell>
          <cell r="AO27">
            <v>300</v>
          </cell>
          <cell r="AP27">
            <v>80</v>
          </cell>
          <cell r="AQ27">
            <v>202</v>
          </cell>
          <cell r="AR27">
            <v>190</v>
          </cell>
          <cell r="AS27">
            <v>160</v>
          </cell>
        </row>
        <row r="28">
          <cell r="C28">
            <v>22</v>
          </cell>
          <cell r="D28">
            <v>168</v>
          </cell>
          <cell r="E28">
            <v>65</v>
          </cell>
          <cell r="F28">
            <v>65.03</v>
          </cell>
          <cell r="G28">
            <v>70.53</v>
          </cell>
          <cell r="H28">
            <v>75.7</v>
          </cell>
          <cell r="I28">
            <v>70.180000000000007</v>
          </cell>
          <cell r="J28">
            <v>58.66</v>
          </cell>
          <cell r="K28">
            <v>20.3</v>
          </cell>
          <cell r="L28">
            <v>16.66</v>
          </cell>
          <cell r="M28">
            <v>17.39</v>
          </cell>
          <cell r="N28">
            <v>16.5</v>
          </cell>
          <cell r="O28">
            <v>15.9</v>
          </cell>
          <cell r="P28">
            <v>19.8</v>
          </cell>
          <cell r="Q28">
            <v>20.3</v>
          </cell>
          <cell r="R28">
            <v>19.600000000000001</v>
          </cell>
          <cell r="S28">
            <v>17.5</v>
          </cell>
          <cell r="T28">
            <v>16.18</v>
          </cell>
          <cell r="U28">
            <v>75</v>
          </cell>
          <cell r="V28">
            <v>65</v>
          </cell>
          <cell r="W28">
            <v>60</v>
          </cell>
          <cell r="X28">
            <v>60</v>
          </cell>
          <cell r="Y28">
            <v>54</v>
          </cell>
          <cell r="Z28">
            <v>75</v>
          </cell>
          <cell r="AA28">
            <v>72</v>
          </cell>
          <cell r="AB28">
            <v>59</v>
          </cell>
          <cell r="AC28">
            <v>63</v>
          </cell>
          <cell r="AD28">
            <v>59</v>
          </cell>
          <cell r="AE28">
            <v>105.9</v>
          </cell>
          <cell r="AF28">
            <v>210</v>
          </cell>
          <cell r="AG28">
            <v>89.2</v>
          </cell>
          <cell r="AH28">
            <v>45.3</v>
          </cell>
          <cell r="AI28">
            <v>90</v>
          </cell>
          <cell r="AJ28">
            <v>190</v>
          </cell>
          <cell r="AK28">
            <v>56.88</v>
          </cell>
          <cell r="AL28">
            <v>275</v>
          </cell>
          <cell r="AM28">
            <v>250</v>
          </cell>
          <cell r="AN28">
            <v>240</v>
          </cell>
          <cell r="AO28">
            <v>210</v>
          </cell>
          <cell r="AP28">
            <v>90</v>
          </cell>
          <cell r="AQ28">
            <v>190</v>
          </cell>
          <cell r="AR28">
            <v>192</v>
          </cell>
          <cell r="AS28">
            <v>170</v>
          </cell>
        </row>
        <row r="29">
          <cell r="C29">
            <v>21</v>
          </cell>
          <cell r="D29">
            <v>165</v>
          </cell>
          <cell r="E29">
            <v>66</v>
          </cell>
          <cell r="F29">
            <v>64.03</v>
          </cell>
          <cell r="G29">
            <v>71.55</v>
          </cell>
          <cell r="H29">
            <v>75.388000000000005</v>
          </cell>
          <cell r="I29">
            <v>72.180000000000007</v>
          </cell>
          <cell r="J29">
            <v>58.66</v>
          </cell>
          <cell r="K29">
            <v>20.38</v>
          </cell>
          <cell r="L29">
            <v>16.68</v>
          </cell>
          <cell r="M29">
            <v>17.39</v>
          </cell>
          <cell r="N29">
            <v>16.3</v>
          </cell>
          <cell r="O29">
            <v>14.28</v>
          </cell>
          <cell r="P29">
            <v>18.86</v>
          </cell>
          <cell r="Q29">
            <v>21.02</v>
          </cell>
          <cell r="R29">
            <v>19.600000000000001</v>
          </cell>
          <cell r="S29">
            <v>17.45</v>
          </cell>
          <cell r="T29">
            <v>16.18</v>
          </cell>
          <cell r="U29">
            <v>70</v>
          </cell>
          <cell r="V29">
            <v>60</v>
          </cell>
          <cell r="W29">
            <v>60</v>
          </cell>
          <cell r="X29">
            <v>63</v>
          </cell>
          <cell r="Y29">
            <v>53</v>
          </cell>
          <cell r="Z29">
            <v>73</v>
          </cell>
          <cell r="AA29">
            <v>72</v>
          </cell>
          <cell r="AB29">
            <v>59</v>
          </cell>
          <cell r="AC29">
            <v>62</v>
          </cell>
          <cell r="AD29">
            <v>58</v>
          </cell>
          <cell r="AE29">
            <v>100.58</v>
          </cell>
          <cell r="AF29">
            <v>200</v>
          </cell>
          <cell r="AG29">
            <v>87.64</v>
          </cell>
          <cell r="AH29">
            <v>45.29</v>
          </cell>
          <cell r="AI29">
            <v>89</v>
          </cell>
          <cell r="AJ29">
            <v>180</v>
          </cell>
          <cell r="AK29">
            <v>56.88</v>
          </cell>
          <cell r="AL29">
            <v>275</v>
          </cell>
          <cell r="AM29">
            <v>220</v>
          </cell>
          <cell r="AN29">
            <v>230</v>
          </cell>
          <cell r="AO29">
            <v>205</v>
          </cell>
          <cell r="AP29">
            <v>80</v>
          </cell>
          <cell r="AQ29">
            <v>190</v>
          </cell>
          <cell r="AR29">
            <v>192</v>
          </cell>
          <cell r="AS29">
            <v>170</v>
          </cell>
        </row>
        <row r="30">
          <cell r="C30">
            <v>22</v>
          </cell>
          <cell r="D30">
            <v>169</v>
          </cell>
          <cell r="E30">
            <v>68</v>
          </cell>
          <cell r="F30">
            <v>66.2</v>
          </cell>
          <cell r="G30">
            <v>76.3</v>
          </cell>
          <cell r="H30">
            <v>84.2</v>
          </cell>
          <cell r="I30">
            <v>75.760000000000005</v>
          </cell>
          <cell r="J30">
            <v>62.92</v>
          </cell>
          <cell r="K30">
            <v>20.6</v>
          </cell>
          <cell r="L30">
            <v>18.579999999999998</v>
          </cell>
          <cell r="M30">
            <v>15.65</v>
          </cell>
          <cell r="N30">
            <v>14.94</v>
          </cell>
          <cell r="O30">
            <v>14.85</v>
          </cell>
          <cell r="P30">
            <v>21.75</v>
          </cell>
          <cell r="Q30">
            <v>19.2</v>
          </cell>
          <cell r="R30">
            <v>18.399999999999999</v>
          </cell>
          <cell r="S30">
            <v>17.95</v>
          </cell>
          <cell r="T30">
            <v>16.899999999999999</v>
          </cell>
          <cell r="U30">
            <v>65</v>
          </cell>
          <cell r="V30">
            <v>59</v>
          </cell>
          <cell r="W30">
            <v>58</v>
          </cell>
          <cell r="X30">
            <v>56</v>
          </cell>
          <cell r="Y30">
            <v>52</v>
          </cell>
          <cell r="Z30">
            <v>73</v>
          </cell>
          <cell r="AA30">
            <v>70</v>
          </cell>
          <cell r="AB30">
            <v>72</v>
          </cell>
          <cell r="AC30">
            <v>60</v>
          </cell>
          <cell r="AD30">
            <v>55</v>
          </cell>
          <cell r="AE30">
            <v>93.2</v>
          </cell>
          <cell r="AF30">
            <v>205</v>
          </cell>
          <cell r="AG30">
            <v>87.56</v>
          </cell>
          <cell r="AH30">
            <v>43.86</v>
          </cell>
          <cell r="AI30">
            <v>82.7</v>
          </cell>
          <cell r="AJ30">
            <v>210</v>
          </cell>
          <cell r="AK30">
            <v>58.95</v>
          </cell>
          <cell r="AL30">
            <v>295</v>
          </cell>
          <cell r="AM30">
            <v>220</v>
          </cell>
          <cell r="AN30">
            <v>280</v>
          </cell>
          <cell r="AO30">
            <v>270</v>
          </cell>
          <cell r="AP30">
            <v>85</v>
          </cell>
          <cell r="AQ30">
            <v>200</v>
          </cell>
          <cell r="AR30">
            <v>195</v>
          </cell>
          <cell r="AS30">
            <v>170</v>
          </cell>
        </row>
        <row r="31">
          <cell r="C31">
            <v>36</v>
          </cell>
          <cell r="D31">
            <v>171</v>
          </cell>
          <cell r="E31">
            <v>85</v>
          </cell>
          <cell r="F31">
            <v>67.86</v>
          </cell>
          <cell r="G31">
            <v>77.47</v>
          </cell>
          <cell r="H31">
            <v>83.93</v>
          </cell>
          <cell r="I31">
            <v>76.38</v>
          </cell>
          <cell r="J31">
            <v>60.1</v>
          </cell>
          <cell r="K31">
            <v>20.64</v>
          </cell>
          <cell r="L31">
            <v>18.579999999999998</v>
          </cell>
          <cell r="M31">
            <v>15.88</v>
          </cell>
          <cell r="N31">
            <v>14.94</v>
          </cell>
          <cell r="O31">
            <v>14.27</v>
          </cell>
          <cell r="P31">
            <v>20.7</v>
          </cell>
          <cell r="Q31">
            <v>18.2</v>
          </cell>
          <cell r="R31">
            <v>18.399999999999999</v>
          </cell>
          <cell r="S31">
            <v>18.55</v>
          </cell>
          <cell r="T31">
            <v>16.27</v>
          </cell>
          <cell r="U31">
            <v>66</v>
          </cell>
          <cell r="V31">
            <v>58</v>
          </cell>
          <cell r="W31">
            <v>57</v>
          </cell>
          <cell r="X31">
            <v>55</v>
          </cell>
          <cell r="Y31">
            <v>50</v>
          </cell>
          <cell r="Z31">
            <v>73</v>
          </cell>
          <cell r="AA31">
            <v>70</v>
          </cell>
          <cell r="AB31">
            <v>70</v>
          </cell>
          <cell r="AC31">
            <v>60</v>
          </cell>
          <cell r="AD31">
            <v>57</v>
          </cell>
          <cell r="AE31">
            <v>92.85</v>
          </cell>
          <cell r="AF31">
            <v>205</v>
          </cell>
          <cell r="AG31">
            <v>85.55</v>
          </cell>
          <cell r="AH31">
            <v>43.8</v>
          </cell>
          <cell r="AI31">
            <v>82.7</v>
          </cell>
          <cell r="AJ31">
            <v>210</v>
          </cell>
          <cell r="AK31">
            <v>58.95</v>
          </cell>
          <cell r="AL31">
            <v>295</v>
          </cell>
          <cell r="AM31">
            <v>220</v>
          </cell>
          <cell r="AN31">
            <v>280</v>
          </cell>
          <cell r="AO31">
            <v>270</v>
          </cell>
          <cell r="AP31">
            <v>80</v>
          </cell>
          <cell r="AQ31">
            <v>200</v>
          </cell>
          <cell r="AR31">
            <v>200</v>
          </cell>
          <cell r="AS31">
            <v>170</v>
          </cell>
        </row>
        <row r="32">
          <cell r="C32">
            <v>18</v>
          </cell>
          <cell r="D32">
            <v>164</v>
          </cell>
          <cell r="E32">
            <v>62</v>
          </cell>
          <cell r="F32">
            <v>66.040000000000006</v>
          </cell>
          <cell r="G32">
            <v>70.77</v>
          </cell>
          <cell r="H32">
            <v>81.17</v>
          </cell>
          <cell r="I32">
            <v>75.98</v>
          </cell>
          <cell r="J32">
            <v>59.19</v>
          </cell>
          <cell r="K32">
            <v>19.11</v>
          </cell>
          <cell r="L32">
            <v>16.559999999999999</v>
          </cell>
          <cell r="M32">
            <v>15.82</v>
          </cell>
          <cell r="N32">
            <v>14.9</v>
          </cell>
          <cell r="O32">
            <v>14.69</v>
          </cell>
          <cell r="P32">
            <v>20.13</v>
          </cell>
          <cell r="Q32">
            <v>19.59</v>
          </cell>
          <cell r="R32">
            <v>20.47</v>
          </cell>
          <cell r="S32">
            <v>18.989999999999998</v>
          </cell>
          <cell r="T32">
            <v>14.49</v>
          </cell>
          <cell r="U32">
            <v>67</v>
          </cell>
          <cell r="V32">
            <v>55</v>
          </cell>
          <cell r="W32">
            <v>56</v>
          </cell>
          <cell r="X32">
            <v>54</v>
          </cell>
          <cell r="Y32">
            <v>50</v>
          </cell>
          <cell r="Z32">
            <v>65</v>
          </cell>
          <cell r="AA32">
            <v>67</v>
          </cell>
          <cell r="AB32">
            <v>68</v>
          </cell>
          <cell r="AC32">
            <v>56</v>
          </cell>
          <cell r="AD32">
            <v>56</v>
          </cell>
          <cell r="AE32">
            <v>98.62</v>
          </cell>
          <cell r="AF32">
            <v>208</v>
          </cell>
          <cell r="AG32">
            <v>86.98</v>
          </cell>
          <cell r="AH32">
            <v>41.81</v>
          </cell>
          <cell r="AI32">
            <v>83.31</v>
          </cell>
          <cell r="AJ32">
            <v>170</v>
          </cell>
          <cell r="AK32">
            <v>56.44</v>
          </cell>
          <cell r="AL32">
            <v>180</v>
          </cell>
          <cell r="AM32">
            <v>210</v>
          </cell>
          <cell r="AN32">
            <v>230</v>
          </cell>
          <cell r="AO32">
            <v>290</v>
          </cell>
          <cell r="AP32">
            <v>60</v>
          </cell>
          <cell r="AQ32">
            <v>208</v>
          </cell>
          <cell r="AR32">
            <v>198</v>
          </cell>
          <cell r="AS32">
            <v>160</v>
          </cell>
        </row>
        <row r="33">
          <cell r="C33">
            <v>15</v>
          </cell>
          <cell r="D33">
            <v>168</v>
          </cell>
          <cell r="E33">
            <v>84</v>
          </cell>
          <cell r="F33">
            <v>71.400000000000006</v>
          </cell>
          <cell r="G33">
            <v>86.74</v>
          </cell>
          <cell r="H33">
            <v>92.13</v>
          </cell>
          <cell r="I33">
            <v>84.89</v>
          </cell>
          <cell r="J33">
            <v>70.58</v>
          </cell>
          <cell r="K33">
            <v>17.34</v>
          </cell>
          <cell r="L33">
            <v>16.13</v>
          </cell>
          <cell r="M33">
            <v>16.739999999999998</v>
          </cell>
          <cell r="N33">
            <v>16.84</v>
          </cell>
          <cell r="O33">
            <v>16.39</v>
          </cell>
          <cell r="P33">
            <v>20.21</v>
          </cell>
          <cell r="Q33">
            <v>19.73</v>
          </cell>
          <cell r="R33">
            <v>21.1</v>
          </cell>
          <cell r="S33">
            <v>19.34</v>
          </cell>
          <cell r="T33">
            <v>17.68</v>
          </cell>
          <cell r="U33">
            <v>75</v>
          </cell>
          <cell r="V33">
            <v>65</v>
          </cell>
          <cell r="W33">
            <v>64</v>
          </cell>
          <cell r="X33">
            <v>58</v>
          </cell>
          <cell r="Y33">
            <v>55</v>
          </cell>
          <cell r="Z33">
            <v>74</v>
          </cell>
          <cell r="AA33">
            <v>72</v>
          </cell>
          <cell r="AB33">
            <v>65</v>
          </cell>
          <cell r="AC33">
            <v>63</v>
          </cell>
          <cell r="AD33">
            <v>58</v>
          </cell>
          <cell r="AE33">
            <v>111.8</v>
          </cell>
          <cell r="AF33">
            <v>240</v>
          </cell>
          <cell r="AG33">
            <v>94.33</v>
          </cell>
          <cell r="AH33">
            <v>41.21</v>
          </cell>
          <cell r="AI33">
            <v>95.25</v>
          </cell>
          <cell r="AJ33">
            <v>240</v>
          </cell>
          <cell r="AK33">
            <v>64.400000000000006</v>
          </cell>
          <cell r="AL33">
            <v>320</v>
          </cell>
          <cell r="AM33">
            <v>230</v>
          </cell>
          <cell r="AN33">
            <v>260</v>
          </cell>
          <cell r="AO33">
            <v>310</v>
          </cell>
          <cell r="AP33">
            <v>110</v>
          </cell>
          <cell r="AQ33">
            <v>220</v>
          </cell>
          <cell r="AR33">
            <v>230</v>
          </cell>
          <cell r="AS33">
            <v>190</v>
          </cell>
        </row>
        <row r="34">
          <cell r="C34">
            <v>21</v>
          </cell>
          <cell r="D34">
            <v>166</v>
          </cell>
          <cell r="E34">
            <v>63</v>
          </cell>
          <cell r="F34">
            <v>66.599999999999994</v>
          </cell>
          <cell r="G34">
            <v>71.400000000000006</v>
          </cell>
          <cell r="H34">
            <v>79.2</v>
          </cell>
          <cell r="I34">
            <v>82.6</v>
          </cell>
          <cell r="J34">
            <v>62.1</v>
          </cell>
          <cell r="K34">
            <v>20.2</v>
          </cell>
          <cell r="L34">
            <v>16.82</v>
          </cell>
          <cell r="M34">
            <v>15.3</v>
          </cell>
          <cell r="N34">
            <v>15.2</v>
          </cell>
          <cell r="O34">
            <v>14.6</v>
          </cell>
          <cell r="P34">
            <v>19.8</v>
          </cell>
          <cell r="Q34">
            <v>18.5</v>
          </cell>
          <cell r="R34">
            <v>17.61</v>
          </cell>
          <cell r="S34">
            <v>16.04</v>
          </cell>
          <cell r="T34">
            <v>16.3</v>
          </cell>
          <cell r="U34">
            <v>78</v>
          </cell>
          <cell r="V34">
            <v>54</v>
          </cell>
          <cell r="W34">
            <v>62</v>
          </cell>
          <cell r="X34">
            <v>57</v>
          </cell>
          <cell r="Y34">
            <v>55</v>
          </cell>
          <cell r="Z34">
            <v>75</v>
          </cell>
          <cell r="AA34">
            <v>69</v>
          </cell>
          <cell r="AB34">
            <v>75</v>
          </cell>
          <cell r="AC34">
            <v>59</v>
          </cell>
          <cell r="AD34">
            <v>56</v>
          </cell>
          <cell r="AE34">
            <v>105.3</v>
          </cell>
          <cell r="AF34">
            <v>230</v>
          </cell>
          <cell r="AG34">
            <v>87.3</v>
          </cell>
          <cell r="AH34">
            <v>37.299999999999997</v>
          </cell>
          <cell r="AI34">
            <v>88.5</v>
          </cell>
          <cell r="AJ34">
            <v>190</v>
          </cell>
          <cell r="AK34">
            <v>60.3</v>
          </cell>
          <cell r="AL34">
            <v>310</v>
          </cell>
          <cell r="AM34">
            <v>210</v>
          </cell>
          <cell r="AN34">
            <v>220</v>
          </cell>
          <cell r="AO34">
            <v>305</v>
          </cell>
          <cell r="AP34">
            <v>102</v>
          </cell>
          <cell r="AQ34">
            <v>205</v>
          </cell>
          <cell r="AR34">
            <v>200</v>
          </cell>
          <cell r="AS34">
            <v>180</v>
          </cell>
        </row>
        <row r="35">
          <cell r="C35">
            <v>20</v>
          </cell>
          <cell r="D35">
            <v>170</v>
          </cell>
          <cell r="E35">
            <v>67</v>
          </cell>
          <cell r="F35">
            <v>70.2</v>
          </cell>
          <cell r="G35">
            <v>73.3</v>
          </cell>
          <cell r="H35">
            <v>82.2</v>
          </cell>
          <cell r="I35">
            <v>77.5</v>
          </cell>
          <cell r="J35">
            <v>59.3</v>
          </cell>
          <cell r="K35">
            <v>20.5</v>
          </cell>
          <cell r="L35">
            <v>16.95</v>
          </cell>
          <cell r="M35">
            <v>17.399999999999999</v>
          </cell>
          <cell r="N35">
            <v>15.8</v>
          </cell>
          <cell r="O35">
            <v>15.5</v>
          </cell>
          <cell r="P35">
            <v>21.2</v>
          </cell>
          <cell r="Q35">
            <v>20.7</v>
          </cell>
          <cell r="R35">
            <v>19.399999999999999</v>
          </cell>
          <cell r="S35">
            <v>18.22</v>
          </cell>
          <cell r="T35">
            <v>17.5</v>
          </cell>
          <cell r="U35">
            <v>70</v>
          </cell>
          <cell r="V35">
            <v>57</v>
          </cell>
          <cell r="W35">
            <v>59</v>
          </cell>
          <cell r="X35">
            <v>55</v>
          </cell>
          <cell r="Y35">
            <v>52</v>
          </cell>
          <cell r="Z35">
            <v>72</v>
          </cell>
          <cell r="AA35">
            <v>67</v>
          </cell>
          <cell r="AB35">
            <v>65</v>
          </cell>
          <cell r="AC35">
            <v>63</v>
          </cell>
          <cell r="AD35">
            <v>62</v>
          </cell>
          <cell r="AE35">
            <v>95.9</v>
          </cell>
          <cell r="AF35">
            <v>205</v>
          </cell>
          <cell r="AG35">
            <v>88.2</v>
          </cell>
          <cell r="AH35">
            <v>35.200000000000003</v>
          </cell>
          <cell r="AI35">
            <v>83.3</v>
          </cell>
          <cell r="AJ35">
            <v>185</v>
          </cell>
          <cell r="AK35">
            <v>57.5</v>
          </cell>
          <cell r="AL35">
            <v>290</v>
          </cell>
          <cell r="AM35">
            <v>210</v>
          </cell>
          <cell r="AN35">
            <v>235</v>
          </cell>
          <cell r="AO35">
            <v>285</v>
          </cell>
          <cell r="AP35">
            <v>90</v>
          </cell>
          <cell r="AQ35">
            <v>189</v>
          </cell>
          <cell r="AR35">
            <v>195</v>
          </cell>
          <cell r="AS35">
            <v>170</v>
          </cell>
        </row>
        <row r="36">
          <cell r="C36">
            <v>18</v>
          </cell>
          <cell r="D36">
            <v>155</v>
          </cell>
          <cell r="E36">
            <v>49</v>
          </cell>
          <cell r="F36">
            <v>63.04</v>
          </cell>
          <cell r="G36">
            <v>71.77</v>
          </cell>
          <cell r="H36">
            <v>82.17</v>
          </cell>
          <cell r="I36">
            <v>76.989999999999995</v>
          </cell>
          <cell r="J36">
            <v>50.19</v>
          </cell>
          <cell r="K36">
            <v>18.11</v>
          </cell>
          <cell r="L36">
            <v>17.579999999999998</v>
          </cell>
          <cell r="M36">
            <v>16.82</v>
          </cell>
          <cell r="N36">
            <v>15.9</v>
          </cell>
          <cell r="O36">
            <v>16.690000000000001</v>
          </cell>
          <cell r="P36">
            <v>21.14</v>
          </cell>
          <cell r="Q36">
            <v>20.59</v>
          </cell>
          <cell r="R36">
            <v>21.47</v>
          </cell>
          <cell r="S36">
            <v>19.989999999999998</v>
          </cell>
          <cell r="T36">
            <v>16.989999999999998</v>
          </cell>
          <cell r="U36">
            <v>68</v>
          </cell>
          <cell r="V36">
            <v>56</v>
          </cell>
          <cell r="W36">
            <v>57</v>
          </cell>
          <cell r="X36">
            <v>56</v>
          </cell>
          <cell r="Y36">
            <v>49</v>
          </cell>
          <cell r="Z36">
            <v>67</v>
          </cell>
          <cell r="AA36">
            <v>68</v>
          </cell>
          <cell r="AB36">
            <v>69</v>
          </cell>
          <cell r="AC36">
            <v>57</v>
          </cell>
          <cell r="AD36">
            <v>58</v>
          </cell>
          <cell r="AE36">
            <v>99.62</v>
          </cell>
          <cell r="AF36">
            <v>210</v>
          </cell>
          <cell r="AG36">
            <v>88.99</v>
          </cell>
          <cell r="AH36">
            <v>42.81</v>
          </cell>
          <cell r="AI36">
            <v>84.31</v>
          </cell>
          <cell r="AJ36">
            <v>271</v>
          </cell>
          <cell r="AK36">
            <v>55.44</v>
          </cell>
          <cell r="AL36">
            <v>181</v>
          </cell>
          <cell r="AM36">
            <v>211</v>
          </cell>
          <cell r="AN36">
            <v>231</v>
          </cell>
          <cell r="AO36">
            <v>292</v>
          </cell>
          <cell r="AP36">
            <v>62</v>
          </cell>
          <cell r="AQ36">
            <v>210</v>
          </cell>
          <cell r="AR36">
            <v>199</v>
          </cell>
          <cell r="AS36">
            <v>163</v>
          </cell>
        </row>
        <row r="37">
          <cell r="C37">
            <v>23</v>
          </cell>
          <cell r="D37">
            <v>160</v>
          </cell>
          <cell r="E37">
            <v>52</v>
          </cell>
          <cell r="F37">
            <v>64</v>
          </cell>
          <cell r="G37">
            <v>76.83</v>
          </cell>
          <cell r="H37">
            <v>81.78</v>
          </cell>
          <cell r="I37">
            <v>76.569999999999993</v>
          </cell>
          <cell r="J37">
            <v>59.72</v>
          </cell>
          <cell r="K37">
            <v>17.440000000000001</v>
          </cell>
          <cell r="L37">
            <v>16.809999999999999</v>
          </cell>
          <cell r="M37">
            <v>17.829999999999998</v>
          </cell>
          <cell r="N37">
            <v>15.84</v>
          </cell>
          <cell r="O37">
            <v>13.41</v>
          </cell>
          <cell r="P37">
            <v>20.51</v>
          </cell>
          <cell r="Q37">
            <v>19.16</v>
          </cell>
          <cell r="R37">
            <v>17.809999999999999</v>
          </cell>
          <cell r="S37">
            <v>17.21</v>
          </cell>
          <cell r="T37">
            <v>16.809999999999999</v>
          </cell>
          <cell r="U37">
            <v>72</v>
          </cell>
          <cell r="V37">
            <v>56</v>
          </cell>
          <cell r="W37">
            <v>60</v>
          </cell>
          <cell r="X37">
            <v>55</v>
          </cell>
          <cell r="Y37">
            <v>54</v>
          </cell>
          <cell r="Z37">
            <v>70</v>
          </cell>
          <cell r="AA37">
            <v>64</v>
          </cell>
          <cell r="AB37">
            <v>65</v>
          </cell>
          <cell r="AC37">
            <v>66</v>
          </cell>
          <cell r="AD37">
            <v>59</v>
          </cell>
          <cell r="AE37">
            <v>96.31</v>
          </cell>
          <cell r="AF37">
            <v>202</v>
          </cell>
          <cell r="AG37">
            <v>86</v>
          </cell>
          <cell r="AH37">
            <v>43.92</v>
          </cell>
          <cell r="AI37">
            <v>86.9</v>
          </cell>
          <cell r="AJ37">
            <v>189</v>
          </cell>
          <cell r="AK37">
            <v>60.08</v>
          </cell>
          <cell r="AL37">
            <v>296</v>
          </cell>
          <cell r="AM37">
            <v>212</v>
          </cell>
          <cell r="AN37">
            <v>226</v>
          </cell>
          <cell r="AO37">
            <v>283</v>
          </cell>
          <cell r="AP37">
            <v>81</v>
          </cell>
          <cell r="AQ37">
            <v>189</v>
          </cell>
          <cell r="AR37">
            <v>193</v>
          </cell>
          <cell r="AS37">
            <v>159</v>
          </cell>
        </row>
        <row r="38">
          <cell r="C38">
            <v>23</v>
          </cell>
          <cell r="D38">
            <v>157</v>
          </cell>
          <cell r="E38">
            <v>58</v>
          </cell>
          <cell r="F38">
            <v>63.8</v>
          </cell>
          <cell r="G38">
            <v>66.28</v>
          </cell>
          <cell r="H38">
            <v>78.06</v>
          </cell>
          <cell r="I38">
            <v>70.69</v>
          </cell>
          <cell r="J38">
            <v>56.78</v>
          </cell>
          <cell r="K38">
            <v>18.309999999999999</v>
          </cell>
          <cell r="L38">
            <v>17</v>
          </cell>
          <cell r="M38">
            <v>15.59</v>
          </cell>
          <cell r="N38">
            <v>14.39</v>
          </cell>
          <cell r="O38">
            <v>13.58</v>
          </cell>
          <cell r="P38">
            <v>17.59</v>
          </cell>
          <cell r="Q38">
            <v>19.14</v>
          </cell>
          <cell r="R38">
            <v>18.649999999999999</v>
          </cell>
          <cell r="S38">
            <v>16.37</v>
          </cell>
          <cell r="T38">
            <v>16.47</v>
          </cell>
          <cell r="U38">
            <v>71</v>
          </cell>
          <cell r="V38">
            <v>61</v>
          </cell>
          <cell r="W38">
            <v>59</v>
          </cell>
          <cell r="X38">
            <v>53</v>
          </cell>
          <cell r="Y38">
            <v>49</v>
          </cell>
          <cell r="Z38">
            <v>72</v>
          </cell>
          <cell r="AA38">
            <v>70</v>
          </cell>
          <cell r="AB38">
            <v>66</v>
          </cell>
          <cell r="AC38">
            <v>65</v>
          </cell>
          <cell r="AD38">
            <v>56</v>
          </cell>
          <cell r="AE38">
            <v>97.28</v>
          </cell>
          <cell r="AF38">
            <v>199</v>
          </cell>
          <cell r="AG38">
            <v>82.39</v>
          </cell>
          <cell r="AH38">
            <v>38.47</v>
          </cell>
          <cell r="AI38">
            <v>81.23</v>
          </cell>
          <cell r="AJ38">
            <v>272</v>
          </cell>
          <cell r="AK38">
            <v>53.54</v>
          </cell>
          <cell r="AL38">
            <v>291</v>
          </cell>
          <cell r="AM38">
            <v>211</v>
          </cell>
          <cell r="AN38">
            <v>189</v>
          </cell>
          <cell r="AO38">
            <v>281</v>
          </cell>
          <cell r="AP38">
            <v>76</v>
          </cell>
          <cell r="AQ38">
            <v>169</v>
          </cell>
          <cell r="AR38">
            <v>189</v>
          </cell>
          <cell r="AS38">
            <v>159</v>
          </cell>
        </row>
        <row r="39">
          <cell r="C39">
            <v>22</v>
          </cell>
          <cell r="D39">
            <v>165</v>
          </cell>
          <cell r="E39">
            <v>63</v>
          </cell>
          <cell r="F39">
            <v>61.72</v>
          </cell>
          <cell r="G39">
            <v>71.83</v>
          </cell>
          <cell r="H39">
            <v>74.819999999999993</v>
          </cell>
          <cell r="I39">
            <v>59.76</v>
          </cell>
          <cell r="J39">
            <v>56.17</v>
          </cell>
          <cell r="K39">
            <v>18.190000000000001</v>
          </cell>
          <cell r="L39">
            <v>15.16</v>
          </cell>
          <cell r="M39">
            <v>16.3</v>
          </cell>
          <cell r="N39">
            <v>13.83</v>
          </cell>
          <cell r="O39">
            <v>14.56</v>
          </cell>
          <cell r="P39">
            <v>19.190000000000001</v>
          </cell>
          <cell r="Q39">
            <v>20.25</v>
          </cell>
          <cell r="R39">
            <v>18.8</v>
          </cell>
          <cell r="S39">
            <v>16.88</v>
          </cell>
          <cell r="T39">
            <v>13.08</v>
          </cell>
          <cell r="U39">
            <v>67</v>
          </cell>
          <cell r="V39">
            <v>54</v>
          </cell>
          <cell r="W39">
            <v>53</v>
          </cell>
          <cell r="X39">
            <v>50</v>
          </cell>
          <cell r="Y39">
            <v>49</v>
          </cell>
          <cell r="Z39">
            <v>67</v>
          </cell>
          <cell r="AA39">
            <v>66</v>
          </cell>
          <cell r="AB39">
            <v>61</v>
          </cell>
          <cell r="AC39">
            <v>54</v>
          </cell>
          <cell r="AD39">
            <v>51</v>
          </cell>
          <cell r="AE39">
            <v>94.98</v>
          </cell>
          <cell r="AF39">
            <v>201</v>
          </cell>
          <cell r="AG39">
            <v>83.22</v>
          </cell>
          <cell r="AH39">
            <v>33.57</v>
          </cell>
          <cell r="AI39">
            <v>79.81</v>
          </cell>
          <cell r="AJ39">
            <v>171</v>
          </cell>
          <cell r="AK39">
            <v>56.13</v>
          </cell>
          <cell r="AL39">
            <v>291</v>
          </cell>
          <cell r="AM39">
            <v>199</v>
          </cell>
          <cell r="AN39">
            <v>191</v>
          </cell>
          <cell r="AO39">
            <v>259</v>
          </cell>
          <cell r="AP39">
            <v>91</v>
          </cell>
          <cell r="AQ39">
            <v>210</v>
          </cell>
          <cell r="AR39">
            <v>202</v>
          </cell>
          <cell r="AS39">
            <v>159</v>
          </cell>
        </row>
        <row r="40">
          <cell r="C40">
            <v>19</v>
          </cell>
          <cell r="D40">
            <v>174</v>
          </cell>
          <cell r="E40">
            <v>53</v>
          </cell>
          <cell r="F40">
            <v>63.81</v>
          </cell>
          <cell r="G40">
            <v>74.19</v>
          </cell>
          <cell r="H40">
            <v>84.6</v>
          </cell>
          <cell r="I40">
            <v>76.17</v>
          </cell>
          <cell r="J40">
            <v>61.81</v>
          </cell>
          <cell r="K40">
            <v>17.190000000000001</v>
          </cell>
          <cell r="L40">
            <v>15.04</v>
          </cell>
          <cell r="M40">
            <v>15.25</v>
          </cell>
          <cell r="N40">
            <v>14.12</v>
          </cell>
          <cell r="O40">
            <v>13.51</v>
          </cell>
          <cell r="P40">
            <v>17.940000000000001</v>
          </cell>
          <cell r="Q40">
            <v>17.420000000000002</v>
          </cell>
          <cell r="R40">
            <v>18.760000000000002</v>
          </cell>
          <cell r="S40">
            <v>17.59</v>
          </cell>
          <cell r="T40">
            <v>15.11</v>
          </cell>
          <cell r="U40">
            <v>60</v>
          </cell>
          <cell r="V40">
            <v>50</v>
          </cell>
          <cell r="W40">
            <v>52</v>
          </cell>
          <cell r="X40">
            <v>50</v>
          </cell>
          <cell r="Y40">
            <v>47</v>
          </cell>
          <cell r="Z40">
            <v>63</v>
          </cell>
          <cell r="AA40">
            <v>64</v>
          </cell>
          <cell r="AB40">
            <v>65</v>
          </cell>
          <cell r="AC40">
            <v>63</v>
          </cell>
          <cell r="AD40">
            <v>56</v>
          </cell>
          <cell r="AE40">
            <v>94.81</v>
          </cell>
          <cell r="AF40">
            <v>210</v>
          </cell>
          <cell r="AG40">
            <v>73.739999999999995</v>
          </cell>
          <cell r="AH40">
            <v>41.29</v>
          </cell>
          <cell r="AI40">
            <v>81.42</v>
          </cell>
          <cell r="AJ40">
            <v>170</v>
          </cell>
          <cell r="AK40">
            <v>58.55</v>
          </cell>
          <cell r="AL40">
            <v>305</v>
          </cell>
          <cell r="AM40">
            <v>200</v>
          </cell>
          <cell r="AN40">
            <v>215</v>
          </cell>
          <cell r="AO40">
            <v>260</v>
          </cell>
          <cell r="AP40">
            <v>80</v>
          </cell>
          <cell r="AQ40">
            <v>200</v>
          </cell>
          <cell r="AR40">
            <v>195</v>
          </cell>
          <cell r="AS40">
            <v>170</v>
          </cell>
        </row>
        <row r="41">
          <cell r="C41">
            <v>19</v>
          </cell>
          <cell r="D41">
            <v>165</v>
          </cell>
          <cell r="E41">
            <v>55</v>
          </cell>
          <cell r="F41">
            <v>61.32</v>
          </cell>
          <cell r="G41">
            <v>65.400000000000006</v>
          </cell>
          <cell r="H41">
            <v>72.290000000000006</v>
          </cell>
          <cell r="I41">
            <v>68.84</v>
          </cell>
          <cell r="J41">
            <v>59.94</v>
          </cell>
          <cell r="K41">
            <v>19.59</v>
          </cell>
          <cell r="L41">
            <v>16.71</v>
          </cell>
          <cell r="M41">
            <v>16.149999999999999</v>
          </cell>
          <cell r="N41">
            <v>15.05</v>
          </cell>
          <cell r="O41">
            <v>13.87</v>
          </cell>
          <cell r="P41">
            <v>21.1</v>
          </cell>
          <cell r="Q41">
            <v>19.09</v>
          </cell>
          <cell r="R41">
            <v>17.45</v>
          </cell>
          <cell r="S41">
            <v>17.87</v>
          </cell>
          <cell r="T41">
            <v>14.2</v>
          </cell>
          <cell r="U41">
            <v>70</v>
          </cell>
          <cell r="V41">
            <v>54</v>
          </cell>
          <cell r="W41">
            <v>57</v>
          </cell>
          <cell r="X41">
            <v>53</v>
          </cell>
          <cell r="Y41">
            <v>47</v>
          </cell>
          <cell r="Z41">
            <v>70</v>
          </cell>
          <cell r="AA41">
            <v>67</v>
          </cell>
          <cell r="AB41">
            <v>64</v>
          </cell>
          <cell r="AC41">
            <v>60</v>
          </cell>
          <cell r="AD41">
            <v>57</v>
          </cell>
          <cell r="AE41">
            <v>93.87</v>
          </cell>
          <cell r="AF41">
            <v>190</v>
          </cell>
          <cell r="AG41">
            <v>80.319999999999993</v>
          </cell>
          <cell r="AH41">
            <v>40.21</v>
          </cell>
          <cell r="AI41">
            <v>78.709999999999994</v>
          </cell>
          <cell r="AJ41">
            <v>175</v>
          </cell>
          <cell r="AK41">
            <v>56.6</v>
          </cell>
          <cell r="AL41">
            <v>170</v>
          </cell>
          <cell r="AM41">
            <v>200</v>
          </cell>
          <cell r="AN41">
            <v>230</v>
          </cell>
          <cell r="AO41">
            <v>265</v>
          </cell>
          <cell r="AP41">
            <v>90</v>
          </cell>
          <cell r="AQ41">
            <v>180</v>
          </cell>
          <cell r="AR41">
            <v>180</v>
          </cell>
          <cell r="AS41">
            <v>163</v>
          </cell>
        </row>
        <row r="42">
          <cell r="C42">
            <v>25</v>
          </cell>
          <cell r="D42">
            <v>169</v>
          </cell>
          <cell r="E42">
            <v>72</v>
          </cell>
          <cell r="F42">
            <v>65.7</v>
          </cell>
          <cell r="G42">
            <v>70.2</v>
          </cell>
          <cell r="H42">
            <v>81.2</v>
          </cell>
          <cell r="I42">
            <v>72.5</v>
          </cell>
          <cell r="J42">
            <v>60.3</v>
          </cell>
          <cell r="K42">
            <v>19.899999999999999</v>
          </cell>
          <cell r="L42">
            <v>18.2</v>
          </cell>
          <cell r="M42">
            <v>17.45</v>
          </cell>
          <cell r="N42">
            <v>16.3</v>
          </cell>
          <cell r="O42">
            <v>15.25</v>
          </cell>
          <cell r="P42">
            <v>19.98</v>
          </cell>
          <cell r="Q42">
            <v>18.5</v>
          </cell>
          <cell r="R42">
            <v>19.16</v>
          </cell>
          <cell r="S42">
            <v>18.100000000000001</v>
          </cell>
          <cell r="T42">
            <v>16.3</v>
          </cell>
          <cell r="U42">
            <v>70</v>
          </cell>
          <cell r="V42">
            <v>55</v>
          </cell>
          <cell r="W42">
            <v>59</v>
          </cell>
          <cell r="X42">
            <v>55</v>
          </cell>
          <cell r="Y42">
            <v>40</v>
          </cell>
          <cell r="Z42">
            <v>70</v>
          </cell>
          <cell r="AA42">
            <v>63</v>
          </cell>
          <cell r="AB42">
            <v>66</v>
          </cell>
          <cell r="AC42">
            <v>60</v>
          </cell>
          <cell r="AD42">
            <v>53</v>
          </cell>
          <cell r="AE42">
            <v>105.61</v>
          </cell>
          <cell r="AF42">
            <v>207</v>
          </cell>
          <cell r="AG42">
            <v>90.89</v>
          </cell>
          <cell r="AH42">
            <v>38.299999999999997</v>
          </cell>
          <cell r="AI42">
            <v>86.8</v>
          </cell>
          <cell r="AJ42">
            <v>190</v>
          </cell>
          <cell r="AK42">
            <v>61.25</v>
          </cell>
          <cell r="AL42">
            <v>300</v>
          </cell>
          <cell r="AM42">
            <v>250</v>
          </cell>
          <cell r="AN42">
            <v>240</v>
          </cell>
          <cell r="AO42">
            <v>295</v>
          </cell>
          <cell r="AP42">
            <v>85</v>
          </cell>
          <cell r="AQ42">
            <v>200</v>
          </cell>
          <cell r="AR42">
            <v>195</v>
          </cell>
          <cell r="AS42">
            <v>160</v>
          </cell>
        </row>
        <row r="43">
          <cell r="C43">
            <v>21</v>
          </cell>
          <cell r="D43">
            <v>165</v>
          </cell>
          <cell r="E43">
            <v>58</v>
          </cell>
          <cell r="F43">
            <v>60.9</v>
          </cell>
          <cell r="G43">
            <v>70.8</v>
          </cell>
          <cell r="H43">
            <v>75.2</v>
          </cell>
          <cell r="I43">
            <v>71.099999999999994</v>
          </cell>
          <cell r="J43">
            <v>59.6</v>
          </cell>
          <cell r="K43">
            <v>20.3</v>
          </cell>
          <cell r="L43">
            <v>16.55</v>
          </cell>
          <cell r="M43">
            <v>17.25</v>
          </cell>
          <cell r="N43">
            <v>16.5</v>
          </cell>
          <cell r="O43">
            <v>15.75</v>
          </cell>
          <cell r="P43">
            <v>19.8</v>
          </cell>
          <cell r="Q43">
            <v>20.5</v>
          </cell>
          <cell r="R43">
            <v>19.5</v>
          </cell>
          <cell r="S43">
            <v>17.399999999999999</v>
          </cell>
          <cell r="T43">
            <v>16.18</v>
          </cell>
          <cell r="U43">
            <v>75</v>
          </cell>
          <cell r="V43">
            <v>65</v>
          </cell>
          <cell r="W43">
            <v>60</v>
          </cell>
          <cell r="X43">
            <v>61</v>
          </cell>
          <cell r="Y43">
            <v>55</v>
          </cell>
          <cell r="Z43">
            <v>75</v>
          </cell>
          <cell r="AA43">
            <v>72</v>
          </cell>
          <cell r="AB43">
            <v>59</v>
          </cell>
          <cell r="AC43">
            <v>63</v>
          </cell>
          <cell r="AD43">
            <v>59</v>
          </cell>
          <cell r="AE43">
            <v>105.9</v>
          </cell>
          <cell r="AF43">
            <v>210</v>
          </cell>
          <cell r="AG43">
            <v>89.5</v>
          </cell>
          <cell r="AH43">
            <v>45.9</v>
          </cell>
          <cell r="AI43">
            <v>95</v>
          </cell>
          <cell r="AJ43">
            <v>195</v>
          </cell>
          <cell r="AK43">
            <v>57.8</v>
          </cell>
          <cell r="AL43">
            <v>275</v>
          </cell>
          <cell r="AM43">
            <v>250</v>
          </cell>
          <cell r="AN43">
            <v>240</v>
          </cell>
          <cell r="AO43">
            <v>210</v>
          </cell>
          <cell r="AP43">
            <v>90</v>
          </cell>
          <cell r="AQ43">
            <v>190</v>
          </cell>
          <cell r="AR43">
            <v>192</v>
          </cell>
          <cell r="AS43">
            <v>165</v>
          </cell>
        </row>
        <row r="44">
          <cell r="C44">
            <v>23</v>
          </cell>
          <cell r="D44">
            <v>170</v>
          </cell>
          <cell r="E44">
            <v>70</v>
          </cell>
          <cell r="F44">
            <v>63.8</v>
          </cell>
          <cell r="G44">
            <v>71.55</v>
          </cell>
          <cell r="H44">
            <v>72.5</v>
          </cell>
          <cell r="I44">
            <v>70.8</v>
          </cell>
          <cell r="J44">
            <v>70.099999999999994</v>
          </cell>
          <cell r="K44">
            <v>20.2</v>
          </cell>
          <cell r="L44">
            <v>16.559999999999999</v>
          </cell>
          <cell r="M44">
            <v>17.399999999999999</v>
          </cell>
          <cell r="N44">
            <v>16.3</v>
          </cell>
          <cell r="O44">
            <v>14.2</v>
          </cell>
          <cell r="P44">
            <v>18.8</v>
          </cell>
          <cell r="Q44">
            <v>21.02</v>
          </cell>
          <cell r="R44">
            <v>19.600000000000001</v>
          </cell>
          <cell r="S44">
            <v>17.399999999999999</v>
          </cell>
          <cell r="T44">
            <v>16.3</v>
          </cell>
          <cell r="U44">
            <v>70</v>
          </cell>
          <cell r="V44">
            <v>65</v>
          </cell>
          <cell r="W44">
            <v>60</v>
          </cell>
          <cell r="X44">
            <v>63</v>
          </cell>
          <cell r="Y44">
            <v>58</v>
          </cell>
          <cell r="Z44">
            <v>73</v>
          </cell>
          <cell r="AA44">
            <v>72</v>
          </cell>
          <cell r="AB44">
            <v>60</v>
          </cell>
          <cell r="AC44">
            <v>62</v>
          </cell>
          <cell r="AD44">
            <v>58</v>
          </cell>
          <cell r="AE44">
            <v>105.5</v>
          </cell>
          <cell r="AF44">
            <v>205</v>
          </cell>
          <cell r="AG44">
            <v>86.2</v>
          </cell>
          <cell r="AH44">
            <v>43.25</v>
          </cell>
          <cell r="AI44">
            <v>90</v>
          </cell>
          <cell r="AJ44">
            <v>185</v>
          </cell>
          <cell r="AK44">
            <v>53.8</v>
          </cell>
          <cell r="AL44">
            <v>280</v>
          </cell>
          <cell r="AM44">
            <v>215</v>
          </cell>
          <cell r="AN44">
            <v>230</v>
          </cell>
          <cell r="AO44">
            <v>205</v>
          </cell>
          <cell r="AP44">
            <v>85</v>
          </cell>
          <cell r="AQ44">
            <v>190</v>
          </cell>
          <cell r="AR44">
            <v>192</v>
          </cell>
          <cell r="AS44">
            <v>170</v>
          </cell>
        </row>
        <row r="45">
          <cell r="C45">
            <v>19</v>
          </cell>
          <cell r="D45">
            <v>168</v>
          </cell>
          <cell r="E45">
            <v>72</v>
          </cell>
          <cell r="F45">
            <v>65.3</v>
          </cell>
          <cell r="G45">
            <v>75.3</v>
          </cell>
          <cell r="H45">
            <v>84.9</v>
          </cell>
          <cell r="I45">
            <v>75.2</v>
          </cell>
          <cell r="J45">
            <v>61.5</v>
          </cell>
          <cell r="K45">
            <v>20.2</v>
          </cell>
          <cell r="L45">
            <v>18.5</v>
          </cell>
          <cell r="M45">
            <v>15.3</v>
          </cell>
          <cell r="N45">
            <v>14.9</v>
          </cell>
          <cell r="O45">
            <v>14.1</v>
          </cell>
          <cell r="P45">
            <v>21.5</v>
          </cell>
          <cell r="Q45">
            <v>19.2</v>
          </cell>
          <cell r="R45">
            <v>18.100000000000001</v>
          </cell>
          <cell r="S45">
            <v>17.899999999999999</v>
          </cell>
          <cell r="T45">
            <v>16.2</v>
          </cell>
          <cell r="U45">
            <v>67</v>
          </cell>
          <cell r="V45">
            <v>58</v>
          </cell>
          <cell r="W45">
            <v>56</v>
          </cell>
          <cell r="X45">
            <v>52</v>
          </cell>
          <cell r="Y45">
            <v>50</v>
          </cell>
          <cell r="Z45">
            <v>73</v>
          </cell>
          <cell r="AA45">
            <v>70</v>
          </cell>
          <cell r="AB45">
            <v>72</v>
          </cell>
          <cell r="AC45">
            <v>60</v>
          </cell>
          <cell r="AD45">
            <v>55</v>
          </cell>
          <cell r="AE45">
            <v>93.3</v>
          </cell>
          <cell r="AF45">
            <v>210</v>
          </cell>
          <cell r="AG45">
            <v>83</v>
          </cell>
          <cell r="AH45">
            <v>42.2</v>
          </cell>
          <cell r="AI45">
            <v>82.7</v>
          </cell>
          <cell r="AJ45">
            <v>210</v>
          </cell>
          <cell r="AK45">
            <v>58.9</v>
          </cell>
          <cell r="AL45">
            <v>290</v>
          </cell>
          <cell r="AM45">
            <v>220</v>
          </cell>
          <cell r="AN45">
            <v>270</v>
          </cell>
          <cell r="AO45">
            <v>260</v>
          </cell>
          <cell r="AP45">
            <v>90</v>
          </cell>
          <cell r="AQ45">
            <v>200</v>
          </cell>
          <cell r="AR45">
            <v>195</v>
          </cell>
          <cell r="AS45">
            <v>170</v>
          </cell>
        </row>
        <row r="46">
          <cell r="C46">
            <v>23</v>
          </cell>
          <cell r="D46">
            <v>170</v>
          </cell>
          <cell r="E46">
            <v>70</v>
          </cell>
          <cell r="F46">
            <v>66.8</v>
          </cell>
          <cell r="G46">
            <v>75.5</v>
          </cell>
          <cell r="H46">
            <v>82.3</v>
          </cell>
          <cell r="I46">
            <v>76.8</v>
          </cell>
          <cell r="J46">
            <v>61.2</v>
          </cell>
          <cell r="K46">
            <v>20.100000000000001</v>
          </cell>
          <cell r="L46">
            <v>19.100000000000001</v>
          </cell>
          <cell r="M46">
            <v>16.2</v>
          </cell>
          <cell r="N46">
            <v>15.4</v>
          </cell>
          <cell r="O46">
            <v>14.9</v>
          </cell>
          <cell r="P46">
            <v>20.8</v>
          </cell>
          <cell r="Q46">
            <v>19.2</v>
          </cell>
          <cell r="R46">
            <v>18.399999999999999</v>
          </cell>
          <cell r="S46">
            <v>17.899999999999999</v>
          </cell>
          <cell r="T46">
            <v>16.7</v>
          </cell>
          <cell r="U46">
            <v>68</v>
          </cell>
          <cell r="V46">
            <v>58</v>
          </cell>
          <cell r="W46">
            <v>59</v>
          </cell>
          <cell r="X46">
            <v>57</v>
          </cell>
          <cell r="Y46">
            <v>55</v>
          </cell>
          <cell r="Z46">
            <v>50</v>
          </cell>
          <cell r="AA46">
            <v>73</v>
          </cell>
          <cell r="AB46">
            <v>72</v>
          </cell>
          <cell r="AC46">
            <v>70</v>
          </cell>
          <cell r="AD46">
            <v>60</v>
          </cell>
          <cell r="AE46">
            <v>90.85</v>
          </cell>
          <cell r="AF46">
            <v>210</v>
          </cell>
          <cell r="AG46">
            <v>84.9</v>
          </cell>
          <cell r="AH46">
            <v>42.52</v>
          </cell>
          <cell r="AI46">
            <v>81.8</v>
          </cell>
          <cell r="AJ46">
            <v>205</v>
          </cell>
          <cell r="AK46">
            <v>58.9</v>
          </cell>
          <cell r="AL46">
            <v>295</v>
          </cell>
          <cell r="AM46">
            <v>220</v>
          </cell>
          <cell r="AN46">
            <v>280</v>
          </cell>
          <cell r="AO46">
            <v>270</v>
          </cell>
          <cell r="AP46">
            <v>90</v>
          </cell>
          <cell r="AQ46">
            <v>200</v>
          </cell>
          <cell r="AR46">
            <v>200</v>
          </cell>
          <cell r="AS46">
            <v>170</v>
          </cell>
        </row>
        <row r="47">
          <cell r="C47">
            <v>19</v>
          </cell>
          <cell r="D47">
            <v>167</v>
          </cell>
          <cell r="E47">
            <v>53</v>
          </cell>
          <cell r="F47">
            <v>67.599999999999994</v>
          </cell>
          <cell r="G47">
            <v>72.41</v>
          </cell>
          <cell r="H47">
            <v>79.31</v>
          </cell>
          <cell r="I47">
            <v>83.6</v>
          </cell>
          <cell r="J47">
            <v>60.13</v>
          </cell>
          <cell r="K47">
            <v>20.49</v>
          </cell>
          <cell r="L47">
            <v>16.82</v>
          </cell>
          <cell r="M47">
            <v>15.2</v>
          </cell>
          <cell r="N47">
            <v>15.13</v>
          </cell>
          <cell r="O47">
            <v>14.14</v>
          </cell>
          <cell r="P47">
            <v>19.87</v>
          </cell>
          <cell r="Q47">
            <v>18.53</v>
          </cell>
          <cell r="R47">
            <v>17.61</v>
          </cell>
          <cell r="S47">
            <v>16.04</v>
          </cell>
          <cell r="T47">
            <v>16.670000000000002</v>
          </cell>
          <cell r="U47">
            <v>75</v>
          </cell>
          <cell r="V47">
            <v>56</v>
          </cell>
          <cell r="W47">
            <v>60</v>
          </cell>
          <cell r="X47">
            <v>55</v>
          </cell>
          <cell r="Y47">
            <v>53</v>
          </cell>
          <cell r="Z47">
            <v>70</v>
          </cell>
          <cell r="AA47">
            <v>66</v>
          </cell>
          <cell r="AB47">
            <v>70</v>
          </cell>
          <cell r="AC47">
            <v>58</v>
          </cell>
          <cell r="AD47">
            <v>55</v>
          </cell>
          <cell r="AE47">
            <v>102.96</v>
          </cell>
          <cell r="AF47">
            <v>210</v>
          </cell>
          <cell r="AG47">
            <v>86.28</v>
          </cell>
          <cell r="AH47">
            <v>36.94</v>
          </cell>
          <cell r="AI47">
            <v>88.39</v>
          </cell>
          <cell r="AJ47">
            <v>180</v>
          </cell>
          <cell r="AK47">
            <v>58.18</v>
          </cell>
          <cell r="AL47">
            <v>305</v>
          </cell>
          <cell r="AM47">
            <v>210</v>
          </cell>
          <cell r="AN47">
            <v>220</v>
          </cell>
          <cell r="AO47">
            <v>300</v>
          </cell>
          <cell r="AP47">
            <v>100</v>
          </cell>
          <cell r="AQ47">
            <v>208</v>
          </cell>
          <cell r="AR47">
            <v>200</v>
          </cell>
          <cell r="AS47">
            <v>160</v>
          </cell>
        </row>
        <row r="48">
          <cell r="C48">
            <v>23</v>
          </cell>
          <cell r="D48">
            <v>170</v>
          </cell>
          <cell r="E48">
            <v>70</v>
          </cell>
          <cell r="F48">
            <v>65.7</v>
          </cell>
          <cell r="G48">
            <v>72.25</v>
          </cell>
          <cell r="H48">
            <v>80.099999999999994</v>
          </cell>
          <cell r="I48">
            <v>82.2</v>
          </cell>
          <cell r="J48">
            <v>60.55</v>
          </cell>
          <cell r="K48">
            <v>20.6</v>
          </cell>
          <cell r="L48">
            <v>18.05</v>
          </cell>
          <cell r="M48">
            <v>17.899999999999999</v>
          </cell>
          <cell r="N48">
            <v>15.45</v>
          </cell>
          <cell r="O48">
            <v>14.4</v>
          </cell>
          <cell r="P48">
            <v>20.5</v>
          </cell>
          <cell r="Q48">
            <v>19.25</v>
          </cell>
          <cell r="R48">
            <v>18.7</v>
          </cell>
          <cell r="S48">
            <v>16.7</v>
          </cell>
          <cell r="T48">
            <v>15.35</v>
          </cell>
          <cell r="U48">
            <v>80</v>
          </cell>
          <cell r="V48">
            <v>65</v>
          </cell>
          <cell r="W48">
            <v>70</v>
          </cell>
          <cell r="X48">
            <v>56</v>
          </cell>
          <cell r="Y48">
            <v>54</v>
          </cell>
          <cell r="Z48">
            <v>70</v>
          </cell>
          <cell r="AA48">
            <v>66</v>
          </cell>
          <cell r="AB48">
            <v>70</v>
          </cell>
          <cell r="AC48">
            <v>60</v>
          </cell>
          <cell r="AD48">
            <v>55</v>
          </cell>
          <cell r="AE48">
            <v>105.45</v>
          </cell>
          <cell r="AF48">
            <v>230</v>
          </cell>
          <cell r="AG48">
            <v>85.25</v>
          </cell>
          <cell r="AH48">
            <v>38.049999999999997</v>
          </cell>
          <cell r="AI48">
            <v>59.1</v>
          </cell>
          <cell r="AJ48">
            <v>195</v>
          </cell>
          <cell r="AK48">
            <v>59.9</v>
          </cell>
          <cell r="AL48">
            <v>300</v>
          </cell>
          <cell r="AM48">
            <v>210</v>
          </cell>
          <cell r="AN48">
            <v>220</v>
          </cell>
          <cell r="AO48">
            <v>290</v>
          </cell>
          <cell r="AP48">
            <v>100</v>
          </cell>
          <cell r="AQ48">
            <v>208</v>
          </cell>
          <cell r="AR48">
            <v>200</v>
          </cell>
          <cell r="AS48">
            <v>170</v>
          </cell>
        </row>
        <row r="49">
          <cell r="C49">
            <v>19</v>
          </cell>
          <cell r="D49">
            <v>165</v>
          </cell>
          <cell r="E49">
            <v>62</v>
          </cell>
          <cell r="F49">
            <v>66</v>
          </cell>
          <cell r="G49">
            <v>70</v>
          </cell>
          <cell r="H49">
            <v>82</v>
          </cell>
          <cell r="I49">
            <v>75</v>
          </cell>
          <cell r="J49">
            <v>59</v>
          </cell>
          <cell r="K49">
            <v>19.649999999999999</v>
          </cell>
          <cell r="L49">
            <v>16.399999999999999</v>
          </cell>
          <cell r="M49">
            <v>15.2</v>
          </cell>
          <cell r="N49">
            <v>14.22</v>
          </cell>
          <cell r="O49">
            <v>14.95</v>
          </cell>
          <cell r="P49">
            <v>20.9</v>
          </cell>
          <cell r="Q49">
            <v>19.850000000000001</v>
          </cell>
          <cell r="R49">
            <v>20.25</v>
          </cell>
          <cell r="S49">
            <v>18.149999999999999</v>
          </cell>
          <cell r="T49">
            <v>14.1</v>
          </cell>
          <cell r="U49">
            <v>70</v>
          </cell>
          <cell r="V49">
            <v>56</v>
          </cell>
          <cell r="W49">
            <v>58</v>
          </cell>
          <cell r="X49">
            <v>55</v>
          </cell>
          <cell r="Y49">
            <v>52</v>
          </cell>
          <cell r="Z49">
            <v>68</v>
          </cell>
          <cell r="AA49">
            <v>69</v>
          </cell>
          <cell r="AB49">
            <v>70</v>
          </cell>
          <cell r="AC49">
            <v>58</v>
          </cell>
          <cell r="AD49">
            <v>56</v>
          </cell>
          <cell r="AE49">
            <v>90.2</v>
          </cell>
          <cell r="AF49">
            <v>210.75</v>
          </cell>
          <cell r="AG49">
            <v>89.7</v>
          </cell>
          <cell r="AH49">
            <v>44.5</v>
          </cell>
          <cell r="AI49">
            <v>85.3</v>
          </cell>
          <cell r="AJ49">
            <v>270</v>
          </cell>
          <cell r="AK49">
            <v>60.05</v>
          </cell>
          <cell r="AL49">
            <v>190</v>
          </cell>
          <cell r="AM49">
            <v>210</v>
          </cell>
          <cell r="AN49">
            <v>230</v>
          </cell>
          <cell r="AO49">
            <v>295</v>
          </cell>
          <cell r="AP49">
            <v>60</v>
          </cell>
          <cell r="AQ49">
            <v>192</v>
          </cell>
          <cell r="AR49">
            <v>190</v>
          </cell>
          <cell r="AS49">
            <v>160</v>
          </cell>
        </row>
        <row r="50">
          <cell r="C50">
            <v>21</v>
          </cell>
          <cell r="D50">
            <v>167</v>
          </cell>
          <cell r="E50">
            <v>69</v>
          </cell>
          <cell r="F50">
            <v>71.099999999999994</v>
          </cell>
          <cell r="G50">
            <v>85.05</v>
          </cell>
          <cell r="H50">
            <v>90.95</v>
          </cell>
          <cell r="I50">
            <v>84.7</v>
          </cell>
          <cell r="J50">
            <v>70.77</v>
          </cell>
          <cell r="K50">
            <v>17.7</v>
          </cell>
          <cell r="L50">
            <v>16.100000000000001</v>
          </cell>
          <cell r="M50">
            <v>15.2</v>
          </cell>
          <cell r="N50">
            <v>14.25</v>
          </cell>
          <cell r="O50">
            <v>14.65</v>
          </cell>
          <cell r="P50">
            <v>20.95</v>
          </cell>
          <cell r="Q50">
            <v>19.399999999999999</v>
          </cell>
          <cell r="R50">
            <v>20.3</v>
          </cell>
          <cell r="S50">
            <v>18.25</v>
          </cell>
          <cell r="T50">
            <v>17.149999999999999</v>
          </cell>
          <cell r="U50">
            <v>80</v>
          </cell>
          <cell r="V50">
            <v>70</v>
          </cell>
          <cell r="W50">
            <v>68</v>
          </cell>
          <cell r="X50">
            <v>64</v>
          </cell>
          <cell r="Y50">
            <v>60</v>
          </cell>
          <cell r="Z50">
            <v>80</v>
          </cell>
          <cell r="AA50">
            <v>75</v>
          </cell>
          <cell r="AB50">
            <v>72</v>
          </cell>
          <cell r="AC50">
            <v>70</v>
          </cell>
          <cell r="AD50">
            <v>69</v>
          </cell>
          <cell r="AE50">
            <v>115.1</v>
          </cell>
          <cell r="AF50">
            <v>250</v>
          </cell>
          <cell r="AG50">
            <v>95.4</v>
          </cell>
          <cell r="AH50">
            <v>45.25</v>
          </cell>
          <cell r="AI50">
            <v>92.55</v>
          </cell>
          <cell r="AJ50">
            <v>250</v>
          </cell>
          <cell r="AK50">
            <v>65</v>
          </cell>
          <cell r="AL50">
            <v>290</v>
          </cell>
          <cell r="AM50">
            <v>210</v>
          </cell>
          <cell r="AN50">
            <v>240</v>
          </cell>
          <cell r="AO50">
            <v>310</v>
          </cell>
          <cell r="AP50">
            <v>110</v>
          </cell>
          <cell r="AQ50">
            <v>210</v>
          </cell>
          <cell r="AR50">
            <v>220</v>
          </cell>
          <cell r="AS50">
            <v>180</v>
          </cell>
        </row>
        <row r="51">
          <cell r="C51">
            <v>19</v>
          </cell>
          <cell r="D51">
            <v>172</v>
          </cell>
          <cell r="E51">
            <v>59</v>
          </cell>
          <cell r="F51">
            <v>69.349999999999994</v>
          </cell>
          <cell r="G51">
            <v>72.400000000000006</v>
          </cell>
          <cell r="H51">
            <v>81.2</v>
          </cell>
          <cell r="I51">
            <v>76.400000000000006</v>
          </cell>
          <cell r="J51">
            <v>59.2</v>
          </cell>
          <cell r="K51">
            <v>19.010000000000002</v>
          </cell>
          <cell r="L51">
            <v>16.2</v>
          </cell>
          <cell r="M51">
            <v>17.18</v>
          </cell>
          <cell r="N51">
            <v>14.2</v>
          </cell>
          <cell r="O51">
            <v>15.68</v>
          </cell>
          <cell r="P51">
            <v>18.43</v>
          </cell>
          <cell r="Q51">
            <v>19.7</v>
          </cell>
          <cell r="R51">
            <v>19.2</v>
          </cell>
          <cell r="S51">
            <v>18.28</v>
          </cell>
          <cell r="T51">
            <v>17.2</v>
          </cell>
          <cell r="U51">
            <v>68</v>
          </cell>
          <cell r="V51">
            <v>56</v>
          </cell>
          <cell r="W51">
            <v>59</v>
          </cell>
          <cell r="X51">
            <v>56</v>
          </cell>
          <cell r="Y51">
            <v>52</v>
          </cell>
          <cell r="Z51">
            <v>72</v>
          </cell>
          <cell r="AA51">
            <v>67</v>
          </cell>
          <cell r="AB51">
            <v>68</v>
          </cell>
          <cell r="AC51">
            <v>65</v>
          </cell>
          <cell r="AD51">
            <v>62</v>
          </cell>
          <cell r="AE51">
            <v>96.64</v>
          </cell>
          <cell r="AF51">
            <v>201</v>
          </cell>
          <cell r="AG51">
            <v>88.64</v>
          </cell>
          <cell r="AH51">
            <v>33.200000000000003</v>
          </cell>
          <cell r="AI51">
            <v>83.64</v>
          </cell>
          <cell r="AJ51">
            <v>182</v>
          </cell>
          <cell r="AK51">
            <v>56.2</v>
          </cell>
          <cell r="AL51">
            <v>292</v>
          </cell>
          <cell r="AM51">
            <v>205</v>
          </cell>
          <cell r="AN51">
            <v>232</v>
          </cell>
          <cell r="AO51">
            <v>282</v>
          </cell>
          <cell r="AP51">
            <v>92</v>
          </cell>
          <cell r="AQ51">
            <v>192</v>
          </cell>
          <cell r="AR51">
            <v>193</v>
          </cell>
          <cell r="AS51">
            <v>172</v>
          </cell>
        </row>
        <row r="52">
          <cell r="C52">
            <v>25</v>
          </cell>
          <cell r="D52">
            <v>169</v>
          </cell>
          <cell r="E52">
            <v>73</v>
          </cell>
          <cell r="F52">
            <v>72.069999999999993</v>
          </cell>
          <cell r="G52">
            <v>74.53</v>
          </cell>
          <cell r="H52">
            <v>83.23</v>
          </cell>
          <cell r="I52">
            <v>75.5</v>
          </cell>
          <cell r="J52">
            <v>63.1</v>
          </cell>
          <cell r="K52">
            <v>18.399999999999999</v>
          </cell>
          <cell r="L52">
            <v>19.100000000000001</v>
          </cell>
          <cell r="M52">
            <v>19.5</v>
          </cell>
          <cell r="N52">
            <v>18.899999999999999</v>
          </cell>
          <cell r="O52">
            <v>17.8</v>
          </cell>
          <cell r="P52">
            <v>21.51</v>
          </cell>
          <cell r="Q52">
            <v>19.2</v>
          </cell>
          <cell r="R52">
            <v>19.149999999999999</v>
          </cell>
          <cell r="S52">
            <v>18.3</v>
          </cell>
          <cell r="T52">
            <v>15.59</v>
          </cell>
          <cell r="U52">
            <v>67</v>
          </cell>
          <cell r="V52">
            <v>60</v>
          </cell>
          <cell r="W52">
            <v>57</v>
          </cell>
          <cell r="X52">
            <v>56</v>
          </cell>
          <cell r="Y52">
            <v>49</v>
          </cell>
          <cell r="Z52">
            <v>72</v>
          </cell>
          <cell r="AA52">
            <v>67</v>
          </cell>
          <cell r="AB52">
            <v>62</v>
          </cell>
          <cell r="AC52">
            <v>57</v>
          </cell>
          <cell r="AD52">
            <v>50</v>
          </cell>
          <cell r="AE52">
            <v>105.38</v>
          </cell>
          <cell r="AF52">
            <v>215</v>
          </cell>
          <cell r="AG52">
            <v>86.52</v>
          </cell>
          <cell r="AH52">
            <v>41.51</v>
          </cell>
          <cell r="AI52">
            <v>83.36</v>
          </cell>
          <cell r="AJ52">
            <v>195</v>
          </cell>
          <cell r="AK52">
            <v>58.5</v>
          </cell>
          <cell r="AL52">
            <v>295</v>
          </cell>
          <cell r="AM52">
            <v>210</v>
          </cell>
          <cell r="AN52">
            <v>220</v>
          </cell>
          <cell r="AO52">
            <v>300</v>
          </cell>
          <cell r="AP52">
            <v>90</v>
          </cell>
          <cell r="AQ52">
            <v>200</v>
          </cell>
          <cell r="AR52">
            <v>200</v>
          </cell>
          <cell r="AS52">
            <v>165</v>
          </cell>
        </row>
        <row r="53">
          <cell r="C53">
            <v>21</v>
          </cell>
          <cell r="D53">
            <v>164</v>
          </cell>
          <cell r="E53">
            <v>58</v>
          </cell>
          <cell r="F53">
            <v>63.8</v>
          </cell>
          <cell r="G53">
            <v>74.2</v>
          </cell>
          <cell r="H53">
            <v>80.2</v>
          </cell>
          <cell r="I53">
            <v>75.55</v>
          </cell>
          <cell r="J53">
            <v>62.5</v>
          </cell>
          <cell r="K53">
            <v>19.2</v>
          </cell>
          <cell r="L53">
            <v>18.55</v>
          </cell>
          <cell r="M53">
            <v>17.3</v>
          </cell>
          <cell r="N53">
            <v>16.52</v>
          </cell>
          <cell r="O53">
            <v>15.25</v>
          </cell>
          <cell r="P53">
            <v>18.940000000000001</v>
          </cell>
          <cell r="Q53">
            <v>18.3</v>
          </cell>
          <cell r="R53">
            <v>17.75</v>
          </cell>
          <cell r="S53">
            <v>16.3</v>
          </cell>
          <cell r="T53">
            <v>15.55</v>
          </cell>
          <cell r="U53">
            <v>65</v>
          </cell>
          <cell r="V53">
            <v>55</v>
          </cell>
          <cell r="W53">
            <v>54</v>
          </cell>
          <cell r="X53">
            <v>53</v>
          </cell>
          <cell r="Y53">
            <v>50</v>
          </cell>
          <cell r="Z53">
            <v>65</v>
          </cell>
          <cell r="AA53">
            <v>63</v>
          </cell>
          <cell r="AB53">
            <v>65</v>
          </cell>
          <cell r="AC53">
            <v>62</v>
          </cell>
          <cell r="AD53">
            <v>60</v>
          </cell>
          <cell r="AE53">
            <v>95.8</v>
          </cell>
          <cell r="AF53">
            <v>205</v>
          </cell>
          <cell r="AG53">
            <v>75.040000000000006</v>
          </cell>
          <cell r="AH53">
            <v>45.2</v>
          </cell>
          <cell r="AI53">
            <v>82.42</v>
          </cell>
          <cell r="AJ53">
            <v>175</v>
          </cell>
          <cell r="AK53">
            <v>60.55</v>
          </cell>
          <cell r="AL53">
            <v>300</v>
          </cell>
          <cell r="AM53">
            <v>205</v>
          </cell>
          <cell r="AN53">
            <v>220</v>
          </cell>
          <cell r="AO53">
            <v>255</v>
          </cell>
          <cell r="AP53">
            <v>85</v>
          </cell>
          <cell r="AQ53">
            <v>195</v>
          </cell>
          <cell r="AR53">
            <v>193</v>
          </cell>
          <cell r="AS53">
            <v>160</v>
          </cell>
        </row>
        <row r="54">
          <cell r="C54">
            <v>19</v>
          </cell>
          <cell r="D54">
            <v>162</v>
          </cell>
          <cell r="E54">
            <v>55</v>
          </cell>
          <cell r="F54">
            <v>68.8</v>
          </cell>
          <cell r="G54">
            <v>73.8</v>
          </cell>
          <cell r="H54">
            <v>80.2</v>
          </cell>
          <cell r="I54">
            <v>85.6</v>
          </cell>
          <cell r="J54">
            <v>63.2</v>
          </cell>
          <cell r="K54">
            <v>22.1</v>
          </cell>
          <cell r="L54">
            <v>17.82</v>
          </cell>
          <cell r="M54">
            <v>17.170000000000002</v>
          </cell>
          <cell r="N54">
            <v>15.18</v>
          </cell>
          <cell r="O54">
            <v>16.170000000000002</v>
          </cell>
          <cell r="P54">
            <v>20.88</v>
          </cell>
          <cell r="Q54">
            <v>19.89</v>
          </cell>
          <cell r="R54">
            <v>17.72</v>
          </cell>
          <cell r="S54">
            <v>18.079999999999998</v>
          </cell>
          <cell r="T54">
            <v>19.2</v>
          </cell>
          <cell r="U54">
            <v>78</v>
          </cell>
          <cell r="V54">
            <v>58</v>
          </cell>
          <cell r="W54">
            <v>62</v>
          </cell>
          <cell r="X54">
            <v>56</v>
          </cell>
          <cell r="Y54">
            <v>55</v>
          </cell>
          <cell r="Z54">
            <v>76</v>
          </cell>
          <cell r="AA54">
            <v>67</v>
          </cell>
          <cell r="AB54">
            <v>72</v>
          </cell>
          <cell r="AC54">
            <v>59</v>
          </cell>
          <cell r="AD54">
            <v>56</v>
          </cell>
          <cell r="AE54">
            <v>103.6</v>
          </cell>
          <cell r="AF54">
            <v>212</v>
          </cell>
          <cell r="AG54">
            <v>87.86</v>
          </cell>
          <cell r="AH54">
            <v>38.5</v>
          </cell>
          <cell r="AI54">
            <v>88.88</v>
          </cell>
          <cell r="AJ54">
            <v>181</v>
          </cell>
          <cell r="AK54">
            <v>56.18</v>
          </cell>
          <cell r="AL54">
            <v>302</v>
          </cell>
          <cell r="AM54">
            <v>215</v>
          </cell>
          <cell r="AN54">
            <v>212</v>
          </cell>
          <cell r="AO54">
            <v>302</v>
          </cell>
          <cell r="AP54">
            <v>102</v>
          </cell>
          <cell r="AQ54">
            <v>205</v>
          </cell>
          <cell r="AR54">
            <v>201</v>
          </cell>
          <cell r="AS54">
            <v>161</v>
          </cell>
        </row>
        <row r="55">
          <cell r="C55">
            <v>23</v>
          </cell>
          <cell r="D55">
            <v>171</v>
          </cell>
          <cell r="E55">
            <v>72</v>
          </cell>
          <cell r="F55">
            <v>63.2</v>
          </cell>
          <cell r="G55">
            <v>67.2</v>
          </cell>
          <cell r="H55">
            <v>74.55</v>
          </cell>
          <cell r="I55">
            <v>70.3</v>
          </cell>
          <cell r="J55">
            <v>61.5</v>
          </cell>
          <cell r="K55">
            <v>20.59</v>
          </cell>
          <cell r="L55">
            <v>18.2</v>
          </cell>
          <cell r="M55">
            <v>17.100000000000001</v>
          </cell>
          <cell r="N55">
            <v>15.05</v>
          </cell>
          <cell r="O55">
            <v>14.1</v>
          </cell>
          <cell r="P55">
            <v>22.1</v>
          </cell>
          <cell r="Q55">
            <v>20.100000000000001</v>
          </cell>
          <cell r="R55">
            <v>18.3</v>
          </cell>
          <cell r="S55">
            <v>18.2</v>
          </cell>
          <cell r="T55">
            <v>15.1</v>
          </cell>
          <cell r="U55">
            <v>72</v>
          </cell>
          <cell r="V55">
            <v>57</v>
          </cell>
          <cell r="W55">
            <v>58</v>
          </cell>
          <cell r="X55">
            <v>55</v>
          </cell>
          <cell r="Y55">
            <v>50</v>
          </cell>
          <cell r="Z55">
            <v>70</v>
          </cell>
          <cell r="AA55">
            <v>65</v>
          </cell>
          <cell r="AB55">
            <v>62</v>
          </cell>
          <cell r="AC55">
            <v>62</v>
          </cell>
          <cell r="AD55">
            <v>60</v>
          </cell>
          <cell r="AE55">
            <v>95.85</v>
          </cell>
          <cell r="AF55">
            <v>195</v>
          </cell>
          <cell r="AG55">
            <v>82.32</v>
          </cell>
          <cell r="AH55">
            <v>42.1</v>
          </cell>
          <cell r="AI55">
            <v>79.3</v>
          </cell>
          <cell r="AJ55">
            <v>180</v>
          </cell>
          <cell r="AK55">
            <v>59.6</v>
          </cell>
          <cell r="AL55">
            <v>172</v>
          </cell>
          <cell r="AM55">
            <v>199</v>
          </cell>
          <cell r="AN55">
            <v>230</v>
          </cell>
          <cell r="AO55">
            <v>250</v>
          </cell>
          <cell r="AP55">
            <v>90</v>
          </cell>
          <cell r="AQ55">
            <v>180</v>
          </cell>
          <cell r="AR55">
            <v>180</v>
          </cell>
          <cell r="AS55">
            <v>160</v>
          </cell>
        </row>
        <row r="56">
          <cell r="C56">
            <v>19</v>
          </cell>
          <cell r="D56">
            <v>152</v>
          </cell>
          <cell r="E56">
            <v>62</v>
          </cell>
          <cell r="F56">
            <v>68.7</v>
          </cell>
          <cell r="G56">
            <v>72.400000000000006</v>
          </cell>
          <cell r="H56">
            <v>80.2</v>
          </cell>
          <cell r="I56">
            <v>83.7</v>
          </cell>
          <cell r="J56">
            <v>63.1</v>
          </cell>
          <cell r="K56">
            <v>21.2</v>
          </cell>
          <cell r="L56">
            <v>16.28</v>
          </cell>
          <cell r="M56">
            <v>17.2</v>
          </cell>
          <cell r="N56">
            <v>18.2</v>
          </cell>
          <cell r="O56">
            <v>17.21</v>
          </cell>
          <cell r="P56">
            <v>20.81</v>
          </cell>
          <cell r="Q56">
            <v>19.21</v>
          </cell>
          <cell r="R56">
            <v>18.2</v>
          </cell>
          <cell r="S56">
            <v>19.2</v>
          </cell>
          <cell r="T56">
            <v>17.3</v>
          </cell>
          <cell r="U56">
            <v>79</v>
          </cell>
          <cell r="V56">
            <v>55</v>
          </cell>
          <cell r="W56">
            <v>63</v>
          </cell>
          <cell r="X56">
            <v>58</v>
          </cell>
          <cell r="Y56">
            <v>57</v>
          </cell>
          <cell r="Z56">
            <v>76</v>
          </cell>
          <cell r="AA56">
            <v>70</v>
          </cell>
          <cell r="AB56">
            <v>78</v>
          </cell>
          <cell r="AC56">
            <v>60</v>
          </cell>
          <cell r="AD56">
            <v>55</v>
          </cell>
          <cell r="AE56">
            <v>106.2</v>
          </cell>
          <cell r="AF56">
            <v>231</v>
          </cell>
          <cell r="AG56">
            <v>88.2</v>
          </cell>
          <cell r="AH56">
            <v>38.200000000000003</v>
          </cell>
          <cell r="AI56">
            <v>89.2</v>
          </cell>
          <cell r="AJ56">
            <v>191</v>
          </cell>
          <cell r="AK56">
            <v>61.2</v>
          </cell>
          <cell r="AL56">
            <v>312</v>
          </cell>
          <cell r="AM56">
            <v>212</v>
          </cell>
          <cell r="AN56">
            <v>215</v>
          </cell>
          <cell r="AO56">
            <v>301</v>
          </cell>
          <cell r="AP56">
            <v>105</v>
          </cell>
          <cell r="AQ56">
            <v>205</v>
          </cell>
          <cell r="AR56">
            <v>203</v>
          </cell>
          <cell r="AS56">
            <v>182</v>
          </cell>
        </row>
        <row r="57">
          <cell r="C57">
            <v>19</v>
          </cell>
          <cell r="D57">
            <v>169</v>
          </cell>
          <cell r="E57">
            <v>45</v>
          </cell>
          <cell r="F57">
            <v>72.400000000000006</v>
          </cell>
          <cell r="G57">
            <v>87.4</v>
          </cell>
          <cell r="H57">
            <v>92.32</v>
          </cell>
          <cell r="I57">
            <v>83.39</v>
          </cell>
          <cell r="J57">
            <v>71.5</v>
          </cell>
          <cell r="K57">
            <v>19.2</v>
          </cell>
          <cell r="L57">
            <v>17.2</v>
          </cell>
          <cell r="M57">
            <v>18.77</v>
          </cell>
          <cell r="N57">
            <v>16.88</v>
          </cell>
          <cell r="O57">
            <v>17.39</v>
          </cell>
          <cell r="P57">
            <v>20.25</v>
          </cell>
          <cell r="Q57">
            <v>20.72</v>
          </cell>
          <cell r="R57">
            <v>23.1</v>
          </cell>
          <cell r="S57">
            <v>20.34</v>
          </cell>
          <cell r="T57">
            <v>18.690000000000001</v>
          </cell>
          <cell r="U57">
            <v>76</v>
          </cell>
          <cell r="V57">
            <v>66</v>
          </cell>
          <cell r="W57">
            <v>63</v>
          </cell>
          <cell r="X57">
            <v>59</v>
          </cell>
          <cell r="Y57">
            <v>56</v>
          </cell>
          <cell r="Z57">
            <v>76</v>
          </cell>
          <cell r="AA57">
            <v>73</v>
          </cell>
          <cell r="AB57">
            <v>66</v>
          </cell>
          <cell r="AC57">
            <v>64</v>
          </cell>
          <cell r="AD57">
            <v>59</v>
          </cell>
          <cell r="AE57">
            <v>111.9</v>
          </cell>
          <cell r="AF57">
            <v>241</v>
          </cell>
          <cell r="AG57">
            <v>96.33</v>
          </cell>
          <cell r="AH57">
            <v>42.21</v>
          </cell>
          <cell r="AI57">
            <v>96.26</v>
          </cell>
          <cell r="AJ57">
            <v>242</v>
          </cell>
          <cell r="AK57">
            <v>66.400000000000006</v>
          </cell>
          <cell r="AL57">
            <v>321</v>
          </cell>
          <cell r="AM57">
            <v>232</v>
          </cell>
          <cell r="AN57">
            <v>263</v>
          </cell>
          <cell r="AO57">
            <v>312</v>
          </cell>
          <cell r="AP57">
            <v>111</v>
          </cell>
          <cell r="AQ57">
            <v>222</v>
          </cell>
          <cell r="AR57">
            <v>232</v>
          </cell>
          <cell r="AS57">
            <v>192</v>
          </cell>
        </row>
        <row r="58">
          <cell r="C58">
            <v>20</v>
          </cell>
          <cell r="D58">
            <v>167</v>
          </cell>
          <cell r="E58">
            <v>65</v>
          </cell>
          <cell r="F58">
            <v>75.5</v>
          </cell>
          <cell r="G58">
            <v>69.2</v>
          </cell>
          <cell r="H58">
            <v>82.3</v>
          </cell>
          <cell r="I58">
            <v>74.8</v>
          </cell>
          <cell r="J58">
            <v>62.3</v>
          </cell>
          <cell r="K58">
            <v>20.3</v>
          </cell>
          <cell r="L58">
            <v>18.100000000000001</v>
          </cell>
          <cell r="M58">
            <v>19.420000000000002</v>
          </cell>
          <cell r="N58">
            <v>15.03</v>
          </cell>
          <cell r="O58">
            <v>14.1</v>
          </cell>
          <cell r="P58">
            <v>19.52</v>
          </cell>
          <cell r="Q58">
            <v>17.899999999999999</v>
          </cell>
          <cell r="R58">
            <v>18.03</v>
          </cell>
          <cell r="S58">
            <v>17.850000000000001</v>
          </cell>
          <cell r="T58">
            <v>16.2</v>
          </cell>
          <cell r="U58">
            <v>69</v>
          </cell>
          <cell r="V58">
            <v>57</v>
          </cell>
          <cell r="W58">
            <v>56</v>
          </cell>
          <cell r="X58">
            <v>54</v>
          </cell>
          <cell r="Y58">
            <v>50</v>
          </cell>
          <cell r="Z58">
            <v>72</v>
          </cell>
          <cell r="AA58">
            <v>67</v>
          </cell>
          <cell r="AB58">
            <v>70</v>
          </cell>
          <cell r="AC58">
            <v>71</v>
          </cell>
          <cell r="AD58">
            <v>50</v>
          </cell>
          <cell r="AE58">
            <v>105.03</v>
          </cell>
          <cell r="AF58">
            <v>205</v>
          </cell>
          <cell r="AG58">
            <v>89.16</v>
          </cell>
          <cell r="AH58">
            <v>36.86</v>
          </cell>
          <cell r="AI58">
            <v>88.22</v>
          </cell>
          <cell r="AJ58">
            <v>185</v>
          </cell>
          <cell r="AK58">
            <v>52.95</v>
          </cell>
          <cell r="AL58">
            <v>285</v>
          </cell>
          <cell r="AM58">
            <v>205</v>
          </cell>
          <cell r="AN58">
            <v>210</v>
          </cell>
          <cell r="AO58">
            <v>265</v>
          </cell>
          <cell r="AP58">
            <v>85</v>
          </cell>
          <cell r="AQ58">
            <v>190</v>
          </cell>
          <cell r="AR58">
            <v>190</v>
          </cell>
          <cell r="AS58">
            <v>160</v>
          </cell>
        </row>
        <row r="59">
          <cell r="C59">
            <v>22</v>
          </cell>
          <cell r="D59">
            <v>172</v>
          </cell>
          <cell r="E59">
            <v>62</v>
          </cell>
          <cell r="F59">
            <v>70.5</v>
          </cell>
          <cell r="G59">
            <v>85.7</v>
          </cell>
          <cell r="H59">
            <v>92.3</v>
          </cell>
          <cell r="I59">
            <v>85.2</v>
          </cell>
          <cell r="J59">
            <v>72.3</v>
          </cell>
          <cell r="K59">
            <v>17.3</v>
          </cell>
          <cell r="L59">
            <v>16.3</v>
          </cell>
          <cell r="M59">
            <v>15.9</v>
          </cell>
          <cell r="N59">
            <v>15.3</v>
          </cell>
          <cell r="O59">
            <v>15.1</v>
          </cell>
          <cell r="P59">
            <v>21.1</v>
          </cell>
          <cell r="Q59">
            <v>19.5</v>
          </cell>
          <cell r="R59">
            <v>20.9</v>
          </cell>
          <cell r="S59">
            <v>19.5</v>
          </cell>
          <cell r="T59">
            <v>18.2</v>
          </cell>
          <cell r="U59">
            <v>75</v>
          </cell>
          <cell r="V59">
            <v>68</v>
          </cell>
          <cell r="W59">
            <v>64</v>
          </cell>
          <cell r="X59">
            <v>59</v>
          </cell>
          <cell r="Y59">
            <v>55</v>
          </cell>
          <cell r="Z59">
            <v>74</v>
          </cell>
          <cell r="AA59">
            <v>70</v>
          </cell>
          <cell r="AB59">
            <v>67</v>
          </cell>
          <cell r="AC59">
            <v>65</v>
          </cell>
          <cell r="AD59">
            <v>60</v>
          </cell>
          <cell r="AE59">
            <v>110.3</v>
          </cell>
          <cell r="AF59">
            <v>250</v>
          </cell>
          <cell r="AG59">
            <v>95.2</v>
          </cell>
          <cell r="AH59">
            <v>41.21</v>
          </cell>
          <cell r="AI59">
            <v>95.5</v>
          </cell>
          <cell r="AJ59">
            <v>250</v>
          </cell>
          <cell r="AK59">
            <v>68.400000000000006</v>
          </cell>
          <cell r="AL59">
            <v>290</v>
          </cell>
          <cell r="AM59">
            <v>210</v>
          </cell>
          <cell r="AN59">
            <v>240</v>
          </cell>
          <cell r="AO59">
            <v>310</v>
          </cell>
          <cell r="AP59">
            <v>110</v>
          </cell>
          <cell r="AQ59">
            <v>210</v>
          </cell>
          <cell r="AR59">
            <v>220</v>
          </cell>
          <cell r="AS59">
            <v>180</v>
          </cell>
        </row>
        <row r="60">
          <cell r="C60">
            <v>18</v>
          </cell>
          <cell r="D60">
            <v>163</v>
          </cell>
          <cell r="E60">
            <v>81</v>
          </cell>
          <cell r="F60">
            <v>70.09</v>
          </cell>
          <cell r="G60">
            <v>72.91</v>
          </cell>
          <cell r="H60">
            <v>81.83</v>
          </cell>
          <cell r="I60">
            <v>72.8</v>
          </cell>
          <cell r="J60">
            <v>61.12</v>
          </cell>
          <cell r="K60">
            <v>19.41</v>
          </cell>
          <cell r="L60">
            <v>15.49</v>
          </cell>
          <cell r="M60">
            <v>15.47</v>
          </cell>
          <cell r="N60">
            <v>14.35</v>
          </cell>
          <cell r="O60">
            <v>12.84</v>
          </cell>
          <cell r="P60">
            <v>20.41</v>
          </cell>
          <cell r="Q60">
            <v>17.45</v>
          </cell>
          <cell r="R60">
            <v>18.23</v>
          </cell>
          <cell r="S60">
            <v>17.07</v>
          </cell>
          <cell r="T60">
            <v>14.53</v>
          </cell>
          <cell r="U60">
            <v>65</v>
          </cell>
          <cell r="V60">
            <v>55</v>
          </cell>
          <cell r="W60">
            <v>54</v>
          </cell>
          <cell r="X60">
            <v>53</v>
          </cell>
          <cell r="Y60">
            <v>43</v>
          </cell>
          <cell r="Z60">
            <v>70</v>
          </cell>
          <cell r="AA60">
            <v>65</v>
          </cell>
          <cell r="AB60">
            <v>60</v>
          </cell>
          <cell r="AC60">
            <v>55</v>
          </cell>
          <cell r="AD60">
            <v>50</v>
          </cell>
          <cell r="AE60">
            <v>103.38</v>
          </cell>
          <cell r="AF60">
            <v>218</v>
          </cell>
          <cell r="AG60">
            <v>84.54</v>
          </cell>
          <cell r="AH60">
            <v>41.51</v>
          </cell>
          <cell r="AI60">
            <v>83.36</v>
          </cell>
          <cell r="AJ60">
            <v>190</v>
          </cell>
          <cell r="AK60">
            <v>58.5</v>
          </cell>
          <cell r="AL60">
            <v>295</v>
          </cell>
          <cell r="AM60">
            <v>210</v>
          </cell>
          <cell r="AN60">
            <v>220</v>
          </cell>
          <cell r="AO60">
            <v>300</v>
          </cell>
          <cell r="AP60">
            <v>90</v>
          </cell>
          <cell r="AQ60">
            <v>203</v>
          </cell>
          <cell r="AR60">
            <v>200</v>
          </cell>
          <cell r="AS60">
            <v>170</v>
          </cell>
        </row>
        <row r="61">
          <cell r="C61">
            <v>34</v>
          </cell>
          <cell r="D61">
            <v>170</v>
          </cell>
          <cell r="E61">
            <v>70</v>
          </cell>
          <cell r="F61">
            <v>62</v>
          </cell>
          <cell r="G61">
            <v>74</v>
          </cell>
          <cell r="H61">
            <v>80</v>
          </cell>
          <cell r="I61">
            <v>74.5</v>
          </cell>
          <cell r="J61">
            <v>62.3</v>
          </cell>
          <cell r="K61">
            <v>21.3</v>
          </cell>
          <cell r="L61">
            <v>17.8</v>
          </cell>
          <cell r="M61">
            <v>17.5</v>
          </cell>
          <cell r="N61">
            <v>15.7</v>
          </cell>
          <cell r="O61">
            <v>14.45</v>
          </cell>
          <cell r="P61">
            <v>22</v>
          </cell>
          <cell r="Q61">
            <v>19.5</v>
          </cell>
          <cell r="R61">
            <v>19</v>
          </cell>
          <cell r="S61">
            <v>17</v>
          </cell>
          <cell r="T61">
            <v>16.399999999999999</v>
          </cell>
          <cell r="U61">
            <v>66</v>
          </cell>
          <cell r="V61">
            <v>54</v>
          </cell>
          <cell r="W61">
            <v>56</v>
          </cell>
          <cell r="X61">
            <v>53</v>
          </cell>
          <cell r="Y61">
            <v>48</v>
          </cell>
          <cell r="Z61">
            <v>70</v>
          </cell>
          <cell r="AA61">
            <v>64</v>
          </cell>
          <cell r="AB61">
            <v>65</v>
          </cell>
          <cell r="AC61">
            <v>58</v>
          </cell>
          <cell r="AD61">
            <v>54</v>
          </cell>
          <cell r="AE61">
            <v>97.3</v>
          </cell>
          <cell r="AF61">
            <v>190</v>
          </cell>
          <cell r="AG61">
            <v>83</v>
          </cell>
          <cell r="AH61">
            <v>23</v>
          </cell>
          <cell r="AI61">
            <v>84</v>
          </cell>
          <cell r="AJ61">
            <v>172</v>
          </cell>
          <cell r="AK61">
            <v>57</v>
          </cell>
          <cell r="AL61">
            <v>265</v>
          </cell>
          <cell r="AM61">
            <v>208</v>
          </cell>
          <cell r="AN61">
            <v>239</v>
          </cell>
          <cell r="AO61">
            <v>280</v>
          </cell>
          <cell r="AP61">
            <v>90</v>
          </cell>
          <cell r="AQ61">
            <v>180</v>
          </cell>
          <cell r="AR61">
            <v>185</v>
          </cell>
          <cell r="AS61">
            <v>160</v>
          </cell>
        </row>
        <row r="62">
          <cell r="C62">
            <v>23</v>
          </cell>
          <cell r="D62">
            <v>174</v>
          </cell>
          <cell r="E62">
            <v>60</v>
          </cell>
          <cell r="F62">
            <v>61</v>
          </cell>
          <cell r="G62">
            <v>72</v>
          </cell>
          <cell r="H62">
            <v>84</v>
          </cell>
          <cell r="I62">
            <v>75</v>
          </cell>
          <cell r="J62">
            <v>59</v>
          </cell>
          <cell r="K62">
            <v>21</v>
          </cell>
          <cell r="L62">
            <v>16</v>
          </cell>
          <cell r="M62">
            <v>19</v>
          </cell>
          <cell r="N62">
            <v>16</v>
          </cell>
          <cell r="O62">
            <v>16.23</v>
          </cell>
          <cell r="P62">
            <v>21.82</v>
          </cell>
          <cell r="Q62">
            <v>20.5</v>
          </cell>
          <cell r="R62">
            <v>21.07</v>
          </cell>
          <cell r="S62">
            <v>18.510000000000002</v>
          </cell>
          <cell r="T62">
            <v>18.11</v>
          </cell>
          <cell r="U62">
            <v>70</v>
          </cell>
          <cell r="V62">
            <v>58</v>
          </cell>
          <cell r="W62">
            <v>60</v>
          </cell>
          <cell r="X62">
            <v>60</v>
          </cell>
          <cell r="Y62">
            <v>52</v>
          </cell>
          <cell r="Z62">
            <v>78</v>
          </cell>
          <cell r="AA62">
            <v>78</v>
          </cell>
          <cell r="AB62">
            <v>78</v>
          </cell>
          <cell r="AC62">
            <v>70</v>
          </cell>
          <cell r="AD62">
            <v>62</v>
          </cell>
          <cell r="AE62">
            <v>106</v>
          </cell>
          <cell r="AF62">
            <v>200</v>
          </cell>
          <cell r="AG62">
            <v>92</v>
          </cell>
          <cell r="AH62">
            <v>44</v>
          </cell>
          <cell r="AI62">
            <v>84.24</v>
          </cell>
          <cell r="AJ62">
            <v>188</v>
          </cell>
          <cell r="AK62">
            <v>60.31</v>
          </cell>
          <cell r="AL62">
            <v>250</v>
          </cell>
          <cell r="AM62">
            <v>221</v>
          </cell>
          <cell r="AN62">
            <v>252</v>
          </cell>
          <cell r="AO62">
            <v>300</v>
          </cell>
          <cell r="AP62">
            <v>110</v>
          </cell>
          <cell r="AQ62">
            <v>190</v>
          </cell>
          <cell r="AR62">
            <v>185</v>
          </cell>
          <cell r="AS62">
            <v>155</v>
          </cell>
        </row>
        <row r="63">
          <cell r="C63">
            <v>23</v>
          </cell>
          <cell r="D63">
            <v>170</v>
          </cell>
          <cell r="E63">
            <v>66</v>
          </cell>
          <cell r="F63">
            <v>63</v>
          </cell>
          <cell r="G63">
            <v>70</v>
          </cell>
          <cell r="H63">
            <v>82</v>
          </cell>
          <cell r="I63">
            <v>76</v>
          </cell>
          <cell r="J63">
            <v>60</v>
          </cell>
          <cell r="K63">
            <v>22</v>
          </cell>
          <cell r="L63">
            <v>17</v>
          </cell>
          <cell r="M63">
            <v>18</v>
          </cell>
          <cell r="N63">
            <v>17</v>
          </cell>
          <cell r="O63">
            <v>17.2</v>
          </cell>
          <cell r="P63">
            <v>22.1</v>
          </cell>
          <cell r="Q63">
            <v>21.1</v>
          </cell>
          <cell r="R63">
            <v>22</v>
          </cell>
          <cell r="S63">
            <v>19.5</v>
          </cell>
          <cell r="T63">
            <v>18.8</v>
          </cell>
          <cell r="U63">
            <v>72</v>
          </cell>
          <cell r="V63">
            <v>59</v>
          </cell>
          <cell r="W63">
            <v>60</v>
          </cell>
          <cell r="X63">
            <v>62</v>
          </cell>
          <cell r="Y63">
            <v>53</v>
          </cell>
          <cell r="Z63">
            <v>77</v>
          </cell>
          <cell r="AA63">
            <v>78</v>
          </cell>
          <cell r="AB63">
            <v>76</v>
          </cell>
          <cell r="AC63">
            <v>71</v>
          </cell>
          <cell r="AD63">
            <v>65</v>
          </cell>
          <cell r="AE63">
            <v>105</v>
          </cell>
          <cell r="AF63">
            <v>200</v>
          </cell>
          <cell r="AG63">
            <v>95</v>
          </cell>
          <cell r="AH63">
            <v>46</v>
          </cell>
          <cell r="AI63">
            <v>82.3</v>
          </cell>
          <cell r="AJ63">
            <v>190</v>
          </cell>
          <cell r="AK63">
            <v>65.2</v>
          </cell>
          <cell r="AL63">
            <v>260</v>
          </cell>
          <cell r="AM63">
            <v>230</v>
          </cell>
          <cell r="AN63">
            <v>250</v>
          </cell>
          <cell r="AO63">
            <v>290</v>
          </cell>
          <cell r="AP63">
            <v>120</v>
          </cell>
          <cell r="AQ63">
            <v>190</v>
          </cell>
          <cell r="AR63">
            <v>185</v>
          </cell>
          <cell r="AS63">
            <v>153</v>
          </cell>
        </row>
        <row r="64">
          <cell r="C64">
            <v>18</v>
          </cell>
          <cell r="D64">
            <v>175</v>
          </cell>
          <cell r="E64">
            <v>55</v>
          </cell>
          <cell r="F64">
            <v>59.65</v>
          </cell>
          <cell r="G64">
            <v>70.099999999999994</v>
          </cell>
          <cell r="H64">
            <v>83.5</v>
          </cell>
          <cell r="I64">
            <v>73.87</v>
          </cell>
          <cell r="J64">
            <v>57.33</v>
          </cell>
          <cell r="K64">
            <v>20.059999999999999</v>
          </cell>
          <cell r="L64">
            <v>15.18</v>
          </cell>
          <cell r="M64">
            <v>15.76</v>
          </cell>
          <cell r="N64">
            <v>13.86</v>
          </cell>
          <cell r="O64">
            <v>13.41</v>
          </cell>
          <cell r="P64">
            <v>19.52</v>
          </cell>
          <cell r="Q64">
            <v>17.399999999999999</v>
          </cell>
          <cell r="R64">
            <v>15.08</v>
          </cell>
          <cell r="S64">
            <v>14.77</v>
          </cell>
          <cell r="T64">
            <v>13.61</v>
          </cell>
          <cell r="U64">
            <v>70</v>
          </cell>
          <cell r="V64">
            <v>50</v>
          </cell>
          <cell r="W64">
            <v>50</v>
          </cell>
          <cell r="X64">
            <v>50</v>
          </cell>
          <cell r="Y64">
            <v>45</v>
          </cell>
          <cell r="Z64">
            <v>60</v>
          </cell>
          <cell r="AA64">
            <v>60</v>
          </cell>
          <cell r="AB64">
            <v>60</v>
          </cell>
          <cell r="AC64">
            <v>60</v>
          </cell>
          <cell r="AD64">
            <v>55</v>
          </cell>
          <cell r="AE64">
            <v>98.53</v>
          </cell>
          <cell r="AF64">
            <v>200</v>
          </cell>
          <cell r="AG64">
            <v>84.16</v>
          </cell>
          <cell r="AH64">
            <v>31.73</v>
          </cell>
          <cell r="AI64">
            <v>71.400000000000006</v>
          </cell>
          <cell r="AJ64">
            <v>150</v>
          </cell>
          <cell r="AK64">
            <v>52</v>
          </cell>
          <cell r="AL64">
            <v>280</v>
          </cell>
          <cell r="AM64">
            <v>210</v>
          </cell>
          <cell r="AN64">
            <v>230</v>
          </cell>
          <cell r="AO64">
            <v>250</v>
          </cell>
          <cell r="AP64">
            <v>90</v>
          </cell>
          <cell r="AQ64">
            <v>185</v>
          </cell>
          <cell r="AR64">
            <v>190</v>
          </cell>
          <cell r="AS64">
            <v>155</v>
          </cell>
        </row>
        <row r="65">
          <cell r="C65">
            <v>34</v>
          </cell>
          <cell r="D65">
            <v>155</v>
          </cell>
          <cell r="E65">
            <v>67</v>
          </cell>
          <cell r="F65">
            <v>67.89</v>
          </cell>
          <cell r="G65">
            <v>76.77</v>
          </cell>
          <cell r="H65">
            <v>82.74</v>
          </cell>
          <cell r="I65">
            <v>76.16</v>
          </cell>
          <cell r="J65">
            <v>59.35</v>
          </cell>
          <cell r="K65">
            <v>19.57</v>
          </cell>
          <cell r="L65">
            <v>14.57</v>
          </cell>
          <cell r="M65">
            <v>14.9</v>
          </cell>
          <cell r="N65">
            <v>15.19</v>
          </cell>
          <cell r="O65">
            <v>13.1</v>
          </cell>
          <cell r="P65">
            <v>17.5</v>
          </cell>
          <cell r="Q65">
            <v>16.68</v>
          </cell>
          <cell r="R65">
            <v>18.920000000000002</v>
          </cell>
          <cell r="S65">
            <v>18.329999999999998</v>
          </cell>
          <cell r="T65">
            <v>15.44</v>
          </cell>
          <cell r="U65">
            <v>65</v>
          </cell>
          <cell r="V65">
            <v>53</v>
          </cell>
          <cell r="W65">
            <v>55</v>
          </cell>
          <cell r="X65">
            <v>56</v>
          </cell>
          <cell r="Y65">
            <v>50</v>
          </cell>
          <cell r="Z65">
            <v>70</v>
          </cell>
          <cell r="AA65">
            <v>65</v>
          </cell>
          <cell r="AB65">
            <v>65</v>
          </cell>
          <cell r="AC65">
            <v>64</v>
          </cell>
          <cell r="AD65">
            <v>56</v>
          </cell>
          <cell r="AE65">
            <v>101.36</v>
          </cell>
          <cell r="AF65">
            <v>198</v>
          </cell>
          <cell r="AG65">
            <v>81.78</v>
          </cell>
          <cell r="AH65">
            <v>42.16</v>
          </cell>
          <cell r="AI65">
            <v>79.849999999999994</v>
          </cell>
          <cell r="AJ65">
            <v>170</v>
          </cell>
          <cell r="AK65">
            <v>57.32</v>
          </cell>
          <cell r="AL65">
            <v>280</v>
          </cell>
          <cell r="AM65">
            <v>200</v>
          </cell>
          <cell r="AN65">
            <v>210</v>
          </cell>
          <cell r="AO65">
            <v>260</v>
          </cell>
          <cell r="AP65">
            <v>90</v>
          </cell>
          <cell r="AQ65">
            <v>190</v>
          </cell>
          <cell r="AR65">
            <v>192</v>
          </cell>
          <cell r="AS65">
            <v>158</v>
          </cell>
        </row>
        <row r="66">
          <cell r="C66">
            <v>21</v>
          </cell>
          <cell r="D66">
            <v>168</v>
          </cell>
          <cell r="E66">
            <v>62</v>
          </cell>
          <cell r="F66">
            <v>66.8</v>
          </cell>
          <cell r="G66">
            <v>77</v>
          </cell>
          <cell r="H66">
            <v>81.2</v>
          </cell>
          <cell r="I66">
            <v>75</v>
          </cell>
          <cell r="J66">
            <v>60</v>
          </cell>
          <cell r="K66">
            <v>20.100000000000001</v>
          </cell>
          <cell r="L66">
            <v>13.36</v>
          </cell>
          <cell r="M66">
            <v>15.1</v>
          </cell>
          <cell r="N66">
            <v>16</v>
          </cell>
          <cell r="O66">
            <v>14.7</v>
          </cell>
          <cell r="P66">
            <v>17</v>
          </cell>
          <cell r="Q66">
            <v>15.8</v>
          </cell>
          <cell r="R66">
            <v>19</v>
          </cell>
          <cell r="S66">
            <v>18.3</v>
          </cell>
          <cell r="T66">
            <v>15.4</v>
          </cell>
          <cell r="U66">
            <v>67</v>
          </cell>
          <cell r="V66">
            <v>52</v>
          </cell>
          <cell r="W66">
            <v>55</v>
          </cell>
          <cell r="X66">
            <v>57</v>
          </cell>
          <cell r="Y66">
            <v>50</v>
          </cell>
          <cell r="Z66">
            <v>72</v>
          </cell>
          <cell r="AA66">
            <v>65</v>
          </cell>
          <cell r="AB66">
            <v>67</v>
          </cell>
          <cell r="AC66">
            <v>62</v>
          </cell>
          <cell r="AD66">
            <v>54</v>
          </cell>
          <cell r="AE66">
            <v>100</v>
          </cell>
          <cell r="AF66">
            <v>195</v>
          </cell>
          <cell r="AG66">
            <v>83</v>
          </cell>
          <cell r="AH66">
            <v>42.3</v>
          </cell>
          <cell r="AI66">
            <v>80</v>
          </cell>
          <cell r="AJ66">
            <v>175</v>
          </cell>
          <cell r="AK66">
            <v>59.2</v>
          </cell>
          <cell r="AL66">
            <v>275</v>
          </cell>
          <cell r="AM66">
            <v>200</v>
          </cell>
          <cell r="AN66">
            <v>205</v>
          </cell>
          <cell r="AO66">
            <v>240</v>
          </cell>
          <cell r="AP66">
            <v>90</v>
          </cell>
          <cell r="AQ66">
            <v>185</v>
          </cell>
          <cell r="AR66">
            <v>180</v>
          </cell>
          <cell r="AS66">
            <v>155</v>
          </cell>
        </row>
        <row r="67">
          <cell r="C67">
            <v>18</v>
          </cell>
          <cell r="D67">
            <v>175</v>
          </cell>
          <cell r="E67">
            <v>68</v>
          </cell>
          <cell r="F67">
            <v>62</v>
          </cell>
          <cell r="G67">
            <v>70</v>
          </cell>
          <cell r="H67">
            <v>76</v>
          </cell>
          <cell r="I67">
            <v>72</v>
          </cell>
          <cell r="J67">
            <v>60</v>
          </cell>
          <cell r="K67">
            <v>22</v>
          </cell>
          <cell r="L67">
            <v>17</v>
          </cell>
          <cell r="M67">
            <v>18</v>
          </cell>
          <cell r="N67">
            <v>16</v>
          </cell>
          <cell r="O67">
            <v>16</v>
          </cell>
          <cell r="P67">
            <v>19</v>
          </cell>
          <cell r="Q67">
            <v>20</v>
          </cell>
          <cell r="R67">
            <v>21</v>
          </cell>
          <cell r="S67">
            <v>19</v>
          </cell>
          <cell r="T67">
            <v>18</v>
          </cell>
          <cell r="U67">
            <v>65</v>
          </cell>
          <cell r="V67">
            <v>60</v>
          </cell>
          <cell r="W67">
            <v>56</v>
          </cell>
          <cell r="X67">
            <v>53</v>
          </cell>
          <cell r="Y67">
            <v>52</v>
          </cell>
          <cell r="Z67">
            <v>76</v>
          </cell>
          <cell r="AA67">
            <v>53</v>
          </cell>
          <cell r="AB67">
            <v>74</v>
          </cell>
          <cell r="AC67">
            <v>68</v>
          </cell>
          <cell r="AD67">
            <v>58</v>
          </cell>
          <cell r="AE67">
            <v>99</v>
          </cell>
          <cell r="AF67">
            <v>188</v>
          </cell>
          <cell r="AG67">
            <v>88</v>
          </cell>
          <cell r="AH67">
            <v>50</v>
          </cell>
          <cell r="AI67">
            <v>83</v>
          </cell>
          <cell r="AJ67">
            <v>174</v>
          </cell>
          <cell r="AK67">
            <v>58</v>
          </cell>
          <cell r="AL67">
            <v>260</v>
          </cell>
          <cell r="AM67">
            <v>213</v>
          </cell>
          <cell r="AN67">
            <v>200</v>
          </cell>
          <cell r="AO67">
            <v>275</v>
          </cell>
          <cell r="AP67">
            <v>90</v>
          </cell>
          <cell r="AQ67">
            <v>180</v>
          </cell>
          <cell r="AR67">
            <v>180</v>
          </cell>
          <cell r="AS67">
            <v>160</v>
          </cell>
        </row>
        <row r="68">
          <cell r="C68">
            <v>22</v>
          </cell>
          <cell r="D68">
            <v>168</v>
          </cell>
          <cell r="E68">
            <v>70</v>
          </cell>
          <cell r="F68">
            <v>63</v>
          </cell>
          <cell r="G68">
            <v>72</v>
          </cell>
          <cell r="H68">
            <v>75</v>
          </cell>
          <cell r="I68">
            <v>70</v>
          </cell>
          <cell r="J68">
            <v>58</v>
          </cell>
          <cell r="K68">
            <v>21</v>
          </cell>
          <cell r="L68">
            <v>15</v>
          </cell>
          <cell r="M68">
            <v>16</v>
          </cell>
          <cell r="N68">
            <v>15</v>
          </cell>
          <cell r="O68">
            <v>14</v>
          </cell>
          <cell r="P68">
            <v>21</v>
          </cell>
          <cell r="Q68">
            <v>19</v>
          </cell>
          <cell r="R68">
            <v>19.57</v>
          </cell>
          <cell r="S68">
            <v>17.53</v>
          </cell>
          <cell r="T68">
            <v>16.100000000000001</v>
          </cell>
          <cell r="U68">
            <v>65</v>
          </cell>
          <cell r="V68">
            <v>55</v>
          </cell>
          <cell r="W68">
            <v>52</v>
          </cell>
          <cell r="X68">
            <v>50</v>
          </cell>
          <cell r="Y68">
            <v>50</v>
          </cell>
          <cell r="Z68">
            <v>65</v>
          </cell>
          <cell r="AA68">
            <v>68</v>
          </cell>
          <cell r="AB68">
            <v>67</v>
          </cell>
          <cell r="AC68">
            <v>65</v>
          </cell>
          <cell r="AD68">
            <v>55</v>
          </cell>
          <cell r="AE68">
            <v>98</v>
          </cell>
          <cell r="AF68">
            <v>200</v>
          </cell>
          <cell r="AG68">
            <v>86</v>
          </cell>
          <cell r="AH68">
            <v>42</v>
          </cell>
          <cell r="AI68">
            <v>84</v>
          </cell>
          <cell r="AJ68">
            <v>170</v>
          </cell>
          <cell r="AK68">
            <v>57</v>
          </cell>
          <cell r="AL68">
            <v>280</v>
          </cell>
          <cell r="AM68">
            <v>210</v>
          </cell>
          <cell r="AN68">
            <v>240</v>
          </cell>
          <cell r="AO68">
            <v>260</v>
          </cell>
          <cell r="AP68">
            <v>90</v>
          </cell>
          <cell r="AQ68">
            <v>188</v>
          </cell>
          <cell r="AR68">
            <v>180</v>
          </cell>
          <cell r="AS68">
            <v>150</v>
          </cell>
        </row>
        <row r="69">
          <cell r="C69">
            <v>24</v>
          </cell>
          <cell r="D69">
            <v>172</v>
          </cell>
          <cell r="E69">
            <v>85</v>
          </cell>
          <cell r="F69">
            <v>70.95</v>
          </cell>
          <cell r="G69">
            <v>77.3</v>
          </cell>
          <cell r="H69">
            <v>81.95</v>
          </cell>
          <cell r="I69">
            <v>72</v>
          </cell>
          <cell r="J69">
            <v>61</v>
          </cell>
          <cell r="K69">
            <v>21</v>
          </cell>
          <cell r="L69">
            <v>17.600000000000001</v>
          </cell>
          <cell r="M69">
            <v>18.149999999999999</v>
          </cell>
          <cell r="N69">
            <v>16.77</v>
          </cell>
          <cell r="O69">
            <v>15.3</v>
          </cell>
          <cell r="P69">
            <v>21.77</v>
          </cell>
          <cell r="Q69">
            <v>20</v>
          </cell>
          <cell r="R69">
            <v>21</v>
          </cell>
          <cell r="S69">
            <v>19.96</v>
          </cell>
          <cell r="T69">
            <v>16.84</v>
          </cell>
          <cell r="U69">
            <v>78</v>
          </cell>
          <cell r="V69">
            <v>60</v>
          </cell>
          <cell r="W69">
            <v>60</v>
          </cell>
          <cell r="X69">
            <v>52</v>
          </cell>
          <cell r="Y69">
            <v>50</v>
          </cell>
          <cell r="Z69">
            <v>80</v>
          </cell>
          <cell r="AA69">
            <v>72</v>
          </cell>
          <cell r="AB69">
            <v>75</v>
          </cell>
          <cell r="AC69">
            <v>70</v>
          </cell>
          <cell r="AD69">
            <v>65</v>
          </cell>
          <cell r="AE69">
            <v>105</v>
          </cell>
          <cell r="AF69">
            <v>205</v>
          </cell>
          <cell r="AG69">
            <v>90.85</v>
          </cell>
          <cell r="AH69">
            <v>45.36</v>
          </cell>
          <cell r="AI69">
            <v>90</v>
          </cell>
          <cell r="AJ69">
            <v>180</v>
          </cell>
          <cell r="AK69">
            <v>63</v>
          </cell>
          <cell r="AL69">
            <v>290</v>
          </cell>
          <cell r="AM69">
            <v>220</v>
          </cell>
          <cell r="AN69">
            <v>230</v>
          </cell>
          <cell r="AO69">
            <v>300</v>
          </cell>
          <cell r="AP69">
            <v>100</v>
          </cell>
          <cell r="AQ69">
            <v>190</v>
          </cell>
          <cell r="AR69">
            <v>190</v>
          </cell>
          <cell r="AS69">
            <v>160</v>
          </cell>
        </row>
        <row r="70">
          <cell r="C70">
            <v>22</v>
          </cell>
          <cell r="D70">
            <v>172</v>
          </cell>
          <cell r="E70">
            <v>62</v>
          </cell>
          <cell r="F70">
            <v>63.5</v>
          </cell>
          <cell r="G70">
            <v>68</v>
          </cell>
          <cell r="H70">
            <v>76.86</v>
          </cell>
          <cell r="I70">
            <v>70</v>
          </cell>
          <cell r="J70">
            <v>59.4</v>
          </cell>
          <cell r="K70">
            <v>23</v>
          </cell>
          <cell r="L70">
            <v>17</v>
          </cell>
          <cell r="M70">
            <v>18.36</v>
          </cell>
          <cell r="N70">
            <v>16.5</v>
          </cell>
          <cell r="O70">
            <v>15.66</v>
          </cell>
          <cell r="P70">
            <v>21</v>
          </cell>
          <cell r="Q70">
            <v>19.7</v>
          </cell>
          <cell r="R70">
            <v>21.2</v>
          </cell>
          <cell r="S70">
            <v>18.7</v>
          </cell>
          <cell r="T70">
            <v>15.96</v>
          </cell>
          <cell r="U70">
            <v>75</v>
          </cell>
          <cell r="V70">
            <v>60</v>
          </cell>
          <cell r="W70">
            <v>60</v>
          </cell>
          <cell r="X70">
            <v>55</v>
          </cell>
          <cell r="Y70">
            <v>50</v>
          </cell>
          <cell r="Z70">
            <v>75</v>
          </cell>
          <cell r="AA70">
            <v>70</v>
          </cell>
          <cell r="AB70">
            <v>70</v>
          </cell>
          <cell r="AC70">
            <v>65</v>
          </cell>
          <cell r="AD70">
            <v>55</v>
          </cell>
          <cell r="AE70">
            <v>102.5</v>
          </cell>
          <cell r="AF70">
            <v>190</v>
          </cell>
          <cell r="AG70">
            <v>90</v>
          </cell>
          <cell r="AH70">
            <v>47</v>
          </cell>
          <cell r="AI70">
            <v>88.5</v>
          </cell>
          <cell r="AJ70">
            <v>180</v>
          </cell>
          <cell r="AK70">
            <v>58</v>
          </cell>
          <cell r="AL70">
            <v>290</v>
          </cell>
          <cell r="AM70">
            <v>220</v>
          </cell>
          <cell r="AN70">
            <v>240</v>
          </cell>
          <cell r="AO70">
            <v>290</v>
          </cell>
          <cell r="AP70">
            <v>90</v>
          </cell>
          <cell r="AQ70">
            <v>190</v>
          </cell>
          <cell r="AR70">
            <v>180</v>
          </cell>
          <cell r="AS70">
            <v>150</v>
          </cell>
        </row>
        <row r="71">
          <cell r="C71">
            <v>29</v>
          </cell>
          <cell r="D71">
            <v>173</v>
          </cell>
          <cell r="E71">
            <v>62</v>
          </cell>
          <cell r="F71">
            <v>48.53</v>
          </cell>
          <cell r="G71">
            <v>72</v>
          </cell>
          <cell r="H71">
            <v>77</v>
          </cell>
          <cell r="I71">
            <v>76</v>
          </cell>
          <cell r="J71">
            <v>63</v>
          </cell>
          <cell r="K71">
            <v>20</v>
          </cell>
          <cell r="L71">
            <v>16</v>
          </cell>
          <cell r="M71">
            <v>17</v>
          </cell>
          <cell r="N71">
            <v>15.13</v>
          </cell>
          <cell r="O71">
            <v>13.32</v>
          </cell>
          <cell r="P71">
            <v>19.190000000000001</v>
          </cell>
          <cell r="Q71">
            <v>18.940000000000001</v>
          </cell>
          <cell r="R71">
            <v>18.48</v>
          </cell>
          <cell r="S71">
            <v>16.91</v>
          </cell>
          <cell r="T71">
            <v>13.95</v>
          </cell>
          <cell r="U71">
            <v>70</v>
          </cell>
          <cell r="V71">
            <v>55</v>
          </cell>
          <cell r="W71">
            <v>55</v>
          </cell>
          <cell r="X71">
            <v>52</v>
          </cell>
          <cell r="Y71">
            <v>45</v>
          </cell>
          <cell r="Z71">
            <v>70</v>
          </cell>
          <cell r="AA71">
            <v>60</v>
          </cell>
          <cell r="AB71">
            <v>63</v>
          </cell>
          <cell r="AC71">
            <v>61</v>
          </cell>
          <cell r="AD71">
            <v>55</v>
          </cell>
          <cell r="AE71">
            <v>95.3</v>
          </cell>
          <cell r="AF71">
            <v>190</v>
          </cell>
          <cell r="AG71">
            <v>88</v>
          </cell>
          <cell r="AH71">
            <v>41</v>
          </cell>
          <cell r="AI71">
            <v>82.15</v>
          </cell>
          <cell r="AJ71">
            <v>163</v>
          </cell>
          <cell r="AK71">
            <v>58.76</v>
          </cell>
          <cell r="AL71">
            <v>245</v>
          </cell>
          <cell r="AM71">
            <v>212</v>
          </cell>
          <cell r="AN71">
            <v>248</v>
          </cell>
          <cell r="AO71">
            <v>272</v>
          </cell>
          <cell r="AP71">
            <v>100</v>
          </cell>
          <cell r="AQ71">
            <v>200</v>
          </cell>
          <cell r="AR71">
            <v>190</v>
          </cell>
          <cell r="AS71">
            <v>160</v>
          </cell>
        </row>
        <row r="72">
          <cell r="C72">
            <v>38</v>
          </cell>
          <cell r="D72">
            <v>167</v>
          </cell>
          <cell r="E72">
            <v>68</v>
          </cell>
          <cell r="F72">
            <v>69.3</v>
          </cell>
          <cell r="G72">
            <v>76.349999999999994</v>
          </cell>
          <cell r="H72">
            <v>83.28</v>
          </cell>
          <cell r="I72">
            <v>72.989999999999995</v>
          </cell>
          <cell r="J72">
            <v>58.94</v>
          </cell>
          <cell r="K72">
            <v>21.71</v>
          </cell>
          <cell r="L72">
            <v>15.6</v>
          </cell>
          <cell r="M72">
            <v>15.75</v>
          </cell>
          <cell r="N72">
            <v>14.57</v>
          </cell>
          <cell r="O72">
            <v>13.7</v>
          </cell>
          <cell r="P72">
            <v>20.46</v>
          </cell>
          <cell r="Q72">
            <v>18.43</v>
          </cell>
          <cell r="R72">
            <v>18.43</v>
          </cell>
          <cell r="S72">
            <v>17.75</v>
          </cell>
          <cell r="T72">
            <v>16.260000000000002</v>
          </cell>
          <cell r="U72">
            <v>70</v>
          </cell>
          <cell r="V72">
            <v>52</v>
          </cell>
          <cell r="W72">
            <v>52</v>
          </cell>
          <cell r="X72">
            <v>51</v>
          </cell>
          <cell r="Y72">
            <v>47</v>
          </cell>
          <cell r="Z72">
            <v>70</v>
          </cell>
          <cell r="AA72">
            <v>64</v>
          </cell>
          <cell r="AB72">
            <v>62</v>
          </cell>
          <cell r="AC72">
            <v>60</v>
          </cell>
          <cell r="AD72">
            <v>53</v>
          </cell>
          <cell r="AE72">
            <v>100.03</v>
          </cell>
          <cell r="AF72">
            <v>200</v>
          </cell>
          <cell r="AG72">
            <v>85.33</v>
          </cell>
          <cell r="AH72">
            <v>42.84</v>
          </cell>
          <cell r="AI72">
            <v>77.900000000000006</v>
          </cell>
          <cell r="AJ72">
            <v>162</v>
          </cell>
          <cell r="AK72">
            <v>57.03</v>
          </cell>
          <cell r="AL72">
            <v>260</v>
          </cell>
          <cell r="AM72">
            <v>190</v>
          </cell>
          <cell r="AN72">
            <v>230</v>
          </cell>
          <cell r="AO72">
            <v>271</v>
          </cell>
          <cell r="AP72">
            <v>90</v>
          </cell>
          <cell r="AQ72">
            <v>195</v>
          </cell>
          <cell r="AR72">
            <v>192</v>
          </cell>
          <cell r="AS72">
            <v>170</v>
          </cell>
        </row>
        <row r="73">
          <cell r="C73">
            <v>34</v>
          </cell>
          <cell r="D73">
            <v>167</v>
          </cell>
          <cell r="E73">
            <v>73</v>
          </cell>
          <cell r="F73">
            <v>61.51</v>
          </cell>
          <cell r="G73">
            <v>67.84</v>
          </cell>
          <cell r="H73">
            <v>74.83</v>
          </cell>
          <cell r="I73">
            <v>66.7</v>
          </cell>
          <cell r="J73">
            <v>55.3</v>
          </cell>
          <cell r="K73">
            <v>20.55</v>
          </cell>
          <cell r="L73">
            <v>15.4</v>
          </cell>
          <cell r="M73">
            <v>16.399999999999999</v>
          </cell>
          <cell r="N73">
            <v>15</v>
          </cell>
          <cell r="O73">
            <v>13.4</v>
          </cell>
          <cell r="P73">
            <v>20.76</v>
          </cell>
          <cell r="Q73">
            <v>18.3</v>
          </cell>
          <cell r="R73">
            <v>18.899999999999999</v>
          </cell>
          <cell r="S73">
            <v>16.899999999999999</v>
          </cell>
          <cell r="T73">
            <v>14.7</v>
          </cell>
          <cell r="U73">
            <v>66</v>
          </cell>
          <cell r="V73">
            <v>53</v>
          </cell>
          <cell r="W73">
            <v>54</v>
          </cell>
          <cell r="X73">
            <v>50</v>
          </cell>
          <cell r="Y73">
            <v>48</v>
          </cell>
          <cell r="Z73">
            <v>69</v>
          </cell>
          <cell r="AA73">
            <v>63</v>
          </cell>
          <cell r="AB73">
            <v>64</v>
          </cell>
          <cell r="AC73">
            <v>60</v>
          </cell>
          <cell r="AD73">
            <v>52</v>
          </cell>
          <cell r="AE73">
            <v>95.6</v>
          </cell>
          <cell r="AF73">
            <v>175</v>
          </cell>
          <cell r="AG73">
            <v>85.5</v>
          </cell>
          <cell r="AH73">
            <v>39.33</v>
          </cell>
          <cell r="AI73">
            <v>76.42</v>
          </cell>
          <cell r="AJ73">
            <v>170</v>
          </cell>
          <cell r="AK73">
            <v>57.3</v>
          </cell>
          <cell r="AL73">
            <v>280</v>
          </cell>
          <cell r="AM73">
            <v>205</v>
          </cell>
          <cell r="AN73">
            <v>228</v>
          </cell>
          <cell r="AO73">
            <v>278</v>
          </cell>
          <cell r="AP73">
            <v>73</v>
          </cell>
          <cell r="AQ73">
            <v>180</v>
          </cell>
          <cell r="AR73">
            <v>162</v>
          </cell>
          <cell r="AS73">
            <v>140</v>
          </cell>
        </row>
        <row r="74">
          <cell r="C74">
            <v>40</v>
          </cell>
          <cell r="D74">
            <v>180</v>
          </cell>
          <cell r="E74">
            <v>95</v>
          </cell>
          <cell r="F74">
            <v>69.599999999999994</v>
          </cell>
          <cell r="G74">
            <v>73.900000000000006</v>
          </cell>
          <cell r="H74">
            <v>82.7</v>
          </cell>
          <cell r="I74">
            <v>79.3</v>
          </cell>
          <cell r="J74">
            <v>69.900000000000006</v>
          </cell>
          <cell r="K74">
            <v>22</v>
          </cell>
          <cell r="L74">
            <v>16.899999999999999</v>
          </cell>
          <cell r="M74">
            <v>17.2</v>
          </cell>
          <cell r="N74">
            <v>16.350000000000001</v>
          </cell>
          <cell r="O74">
            <v>15.04</v>
          </cell>
          <cell r="P74">
            <v>20.89</v>
          </cell>
          <cell r="Q74">
            <v>20.5</v>
          </cell>
          <cell r="R74">
            <v>20.8</v>
          </cell>
          <cell r="S74">
            <v>20.8</v>
          </cell>
          <cell r="T74">
            <v>17.399999999999999</v>
          </cell>
          <cell r="U74">
            <v>70</v>
          </cell>
          <cell r="V74">
            <v>60</v>
          </cell>
          <cell r="W74">
            <v>60</v>
          </cell>
          <cell r="X74">
            <v>55</v>
          </cell>
          <cell r="Y74">
            <v>50</v>
          </cell>
          <cell r="Z74">
            <v>70</v>
          </cell>
          <cell r="AA74">
            <v>68</v>
          </cell>
          <cell r="AB74">
            <v>68</v>
          </cell>
          <cell r="AC74">
            <v>70</v>
          </cell>
          <cell r="AD74">
            <v>57</v>
          </cell>
          <cell r="AE74">
            <v>106</v>
          </cell>
          <cell r="AF74">
            <v>200</v>
          </cell>
          <cell r="AG74">
            <v>88</v>
          </cell>
          <cell r="AH74">
            <v>41</v>
          </cell>
          <cell r="AI74">
            <v>83</v>
          </cell>
          <cell r="AJ74">
            <v>170</v>
          </cell>
          <cell r="AK74">
            <v>57.4</v>
          </cell>
          <cell r="AL74">
            <v>270</v>
          </cell>
          <cell r="AM74">
            <v>220</v>
          </cell>
          <cell r="AN74">
            <v>220</v>
          </cell>
          <cell r="AO74">
            <v>302</v>
          </cell>
          <cell r="AP74">
            <v>100</v>
          </cell>
          <cell r="AQ74">
            <v>160</v>
          </cell>
          <cell r="AR74">
            <v>170</v>
          </cell>
          <cell r="AS74">
            <v>146</v>
          </cell>
        </row>
        <row r="75">
          <cell r="C75">
            <v>33</v>
          </cell>
          <cell r="D75">
            <v>167</v>
          </cell>
          <cell r="E75">
            <v>80</v>
          </cell>
          <cell r="F75">
            <v>62</v>
          </cell>
          <cell r="G75">
            <v>75</v>
          </cell>
          <cell r="H75">
            <v>82</v>
          </cell>
          <cell r="I75">
            <v>75.5</v>
          </cell>
          <cell r="J75">
            <v>64.2</v>
          </cell>
          <cell r="K75">
            <v>21.3</v>
          </cell>
          <cell r="L75">
            <v>17.600000000000001</v>
          </cell>
          <cell r="M75">
            <v>17.3</v>
          </cell>
          <cell r="N75">
            <v>15.8</v>
          </cell>
          <cell r="O75">
            <v>14.48</v>
          </cell>
          <cell r="P75">
            <v>23.3</v>
          </cell>
          <cell r="Q75">
            <v>19.7</v>
          </cell>
          <cell r="R75">
            <v>19.2</v>
          </cell>
          <cell r="S75">
            <v>17.7</v>
          </cell>
          <cell r="T75">
            <v>16.600000000000001</v>
          </cell>
          <cell r="U75">
            <v>68</v>
          </cell>
          <cell r="V75">
            <v>56</v>
          </cell>
          <cell r="W75">
            <v>55</v>
          </cell>
          <cell r="X75">
            <v>52</v>
          </cell>
          <cell r="Y75">
            <v>48</v>
          </cell>
          <cell r="Z75">
            <v>69</v>
          </cell>
          <cell r="AA75">
            <v>65</v>
          </cell>
          <cell r="AB75">
            <v>62</v>
          </cell>
          <cell r="AC75">
            <v>58</v>
          </cell>
          <cell r="AD75">
            <v>55</v>
          </cell>
          <cell r="AE75">
            <v>97.3</v>
          </cell>
          <cell r="AF75">
            <v>190</v>
          </cell>
          <cell r="AG75">
            <v>83</v>
          </cell>
          <cell r="AH75">
            <v>22.4</v>
          </cell>
          <cell r="AI75">
            <v>83.5</v>
          </cell>
          <cell r="AJ75">
            <v>172</v>
          </cell>
          <cell r="AK75">
            <v>56.6</v>
          </cell>
          <cell r="AL75">
            <v>270</v>
          </cell>
          <cell r="AM75">
            <v>208</v>
          </cell>
          <cell r="AN75">
            <v>237</v>
          </cell>
          <cell r="AO75">
            <v>280</v>
          </cell>
          <cell r="AP75">
            <v>80</v>
          </cell>
          <cell r="AQ75">
            <v>180</v>
          </cell>
          <cell r="AR75">
            <v>185</v>
          </cell>
          <cell r="AS75">
            <v>150</v>
          </cell>
        </row>
        <row r="76">
          <cell r="C76">
            <v>40</v>
          </cell>
          <cell r="D76">
            <v>168</v>
          </cell>
          <cell r="E76">
            <v>72</v>
          </cell>
          <cell r="F76">
            <v>61.13</v>
          </cell>
          <cell r="G76">
            <v>65.67</v>
          </cell>
          <cell r="H76">
            <v>71.98</v>
          </cell>
          <cell r="I76">
            <v>66.47</v>
          </cell>
          <cell r="J76">
            <v>52.26</v>
          </cell>
          <cell r="K76">
            <v>17.3</v>
          </cell>
          <cell r="L76">
            <v>16.77</v>
          </cell>
          <cell r="M76">
            <v>15.93</v>
          </cell>
          <cell r="N76">
            <v>14.41</v>
          </cell>
          <cell r="O76">
            <v>14.73</v>
          </cell>
          <cell r="P76">
            <v>19.37</v>
          </cell>
          <cell r="Q76">
            <v>19.13</v>
          </cell>
          <cell r="R76">
            <v>18.850000000000001</v>
          </cell>
          <cell r="S76">
            <v>16.510000000000002</v>
          </cell>
          <cell r="T76">
            <v>15.88</v>
          </cell>
          <cell r="U76">
            <v>65</v>
          </cell>
          <cell r="V76">
            <v>52</v>
          </cell>
          <cell r="W76">
            <v>54</v>
          </cell>
          <cell r="X76">
            <v>55</v>
          </cell>
          <cell r="Y76">
            <v>45</v>
          </cell>
          <cell r="Z76">
            <v>65</v>
          </cell>
          <cell r="AA76">
            <v>70</v>
          </cell>
          <cell r="AB76">
            <v>65</v>
          </cell>
          <cell r="AC76">
            <v>61</v>
          </cell>
          <cell r="AD76">
            <v>55</v>
          </cell>
          <cell r="AE76">
            <v>101.3</v>
          </cell>
          <cell r="AF76">
            <v>200</v>
          </cell>
          <cell r="AG76">
            <v>87.48</v>
          </cell>
          <cell r="AH76">
            <v>42.13</v>
          </cell>
          <cell r="AI76">
            <v>76.16</v>
          </cell>
          <cell r="AJ76">
            <v>173</v>
          </cell>
          <cell r="AK76">
            <v>59.63</v>
          </cell>
          <cell r="AL76">
            <v>280</v>
          </cell>
          <cell r="AM76">
            <v>200</v>
          </cell>
          <cell r="AN76">
            <v>210</v>
          </cell>
          <cell r="AO76">
            <v>250</v>
          </cell>
          <cell r="AP76">
            <v>80</v>
          </cell>
          <cell r="AQ76">
            <v>180</v>
          </cell>
          <cell r="AR76">
            <v>190</v>
          </cell>
          <cell r="AS76">
            <v>158</v>
          </cell>
        </row>
        <row r="77">
          <cell r="C77">
            <v>24</v>
          </cell>
          <cell r="D77">
            <v>172</v>
          </cell>
          <cell r="E77">
            <v>76</v>
          </cell>
          <cell r="F77">
            <v>68.239999999999995</v>
          </cell>
          <cell r="G77">
            <v>76.45</v>
          </cell>
          <cell r="H77">
            <v>83.83</v>
          </cell>
          <cell r="I77">
            <v>74.37</v>
          </cell>
          <cell r="J77">
            <v>58.6</v>
          </cell>
          <cell r="K77">
            <v>22.46</v>
          </cell>
          <cell r="L77">
            <v>16.66</v>
          </cell>
          <cell r="M77">
            <v>17.14</v>
          </cell>
          <cell r="N77">
            <v>15.83</v>
          </cell>
          <cell r="O77">
            <v>14.78</v>
          </cell>
          <cell r="P77">
            <v>22.66</v>
          </cell>
          <cell r="Q77">
            <v>20.73</v>
          </cell>
          <cell r="R77">
            <v>18.739999999999998</v>
          </cell>
          <cell r="S77">
            <v>18.91</v>
          </cell>
          <cell r="T77">
            <v>17.420000000000002</v>
          </cell>
          <cell r="U77">
            <v>70</v>
          </cell>
          <cell r="V77">
            <v>58</v>
          </cell>
          <cell r="W77">
            <v>57</v>
          </cell>
          <cell r="X77">
            <v>55</v>
          </cell>
          <cell r="Y77">
            <v>50</v>
          </cell>
          <cell r="Z77">
            <v>73</v>
          </cell>
          <cell r="AA77">
            <v>74</v>
          </cell>
          <cell r="AB77">
            <v>70</v>
          </cell>
          <cell r="AC77">
            <v>69</v>
          </cell>
          <cell r="AD77">
            <v>63</v>
          </cell>
          <cell r="AE77">
            <v>104.6</v>
          </cell>
          <cell r="AF77">
            <v>210</v>
          </cell>
          <cell r="AG77">
            <v>91.23</v>
          </cell>
          <cell r="AH77">
            <v>41.63</v>
          </cell>
          <cell r="AI77">
            <v>83.58</v>
          </cell>
          <cell r="AJ77">
            <v>190</v>
          </cell>
          <cell r="AK77">
            <v>65.11</v>
          </cell>
          <cell r="AL77">
            <v>290</v>
          </cell>
          <cell r="AM77">
            <v>220</v>
          </cell>
          <cell r="AN77">
            <v>230</v>
          </cell>
          <cell r="AO77">
            <v>290</v>
          </cell>
          <cell r="AP77">
            <v>110</v>
          </cell>
          <cell r="AQ77">
            <v>205</v>
          </cell>
          <cell r="AR77">
            <v>200</v>
          </cell>
          <cell r="AS77">
            <v>160</v>
          </cell>
        </row>
        <row r="78">
          <cell r="C78">
            <v>59</v>
          </cell>
          <cell r="D78">
            <v>170</v>
          </cell>
          <cell r="E78">
            <v>72</v>
          </cell>
          <cell r="F78">
            <v>63.71</v>
          </cell>
          <cell r="G78">
            <v>72.8</v>
          </cell>
          <cell r="H78">
            <v>83.19</v>
          </cell>
          <cell r="I78">
            <v>75.92</v>
          </cell>
          <cell r="J78">
            <v>59.28</v>
          </cell>
          <cell r="K78">
            <v>20.78</v>
          </cell>
          <cell r="L78">
            <v>17.82</v>
          </cell>
          <cell r="M78">
            <v>17.12</v>
          </cell>
          <cell r="N78">
            <v>15.72</v>
          </cell>
          <cell r="O78">
            <v>15.22</v>
          </cell>
          <cell r="P78">
            <v>21.88</v>
          </cell>
          <cell r="Q78">
            <v>20.32</v>
          </cell>
          <cell r="R78">
            <v>18.95</v>
          </cell>
          <cell r="S78">
            <v>19.47</v>
          </cell>
          <cell r="T78">
            <v>17.809999999999999</v>
          </cell>
          <cell r="U78">
            <v>70</v>
          </cell>
          <cell r="V78">
            <v>58</v>
          </cell>
          <cell r="W78">
            <v>57</v>
          </cell>
          <cell r="X78">
            <v>53</v>
          </cell>
          <cell r="Y78">
            <v>56</v>
          </cell>
          <cell r="Z78">
            <v>78</v>
          </cell>
          <cell r="AA78">
            <v>70</v>
          </cell>
          <cell r="AB78">
            <v>70</v>
          </cell>
          <cell r="AC78">
            <v>65</v>
          </cell>
          <cell r="AD78">
            <v>58</v>
          </cell>
          <cell r="AE78">
            <v>106.19</v>
          </cell>
          <cell r="AF78">
            <v>210</v>
          </cell>
          <cell r="AG78">
            <v>95.59</v>
          </cell>
          <cell r="AH78">
            <v>47.22</v>
          </cell>
          <cell r="AI78">
            <v>86.08</v>
          </cell>
          <cell r="AJ78">
            <v>180</v>
          </cell>
          <cell r="AK78">
            <v>60</v>
          </cell>
          <cell r="AL78">
            <v>310</v>
          </cell>
          <cell r="AM78">
            <v>220</v>
          </cell>
          <cell r="AN78">
            <v>250</v>
          </cell>
          <cell r="AO78">
            <v>270</v>
          </cell>
          <cell r="AP78">
            <v>90</v>
          </cell>
          <cell r="AQ78">
            <v>200</v>
          </cell>
          <cell r="AR78">
            <v>205</v>
          </cell>
          <cell r="AS78">
            <v>165</v>
          </cell>
        </row>
        <row r="79">
          <cell r="C79">
            <v>22</v>
          </cell>
          <cell r="D79">
            <v>165</v>
          </cell>
          <cell r="E79">
            <v>53</v>
          </cell>
          <cell r="F79">
            <v>58.95</v>
          </cell>
          <cell r="G79">
            <v>67.52</v>
          </cell>
          <cell r="H79">
            <v>77</v>
          </cell>
          <cell r="I79">
            <v>71.2</v>
          </cell>
          <cell r="J79">
            <v>56.76</v>
          </cell>
          <cell r="K79">
            <v>19.61</v>
          </cell>
          <cell r="L79">
            <v>15.76</v>
          </cell>
          <cell r="M79">
            <v>17.11</v>
          </cell>
          <cell r="N79">
            <v>15</v>
          </cell>
          <cell r="O79">
            <v>14.32</v>
          </cell>
          <cell r="P79">
            <v>20</v>
          </cell>
          <cell r="Q79">
            <v>18.739999999999998</v>
          </cell>
          <cell r="R79">
            <v>18.14</v>
          </cell>
          <cell r="S79">
            <v>17.420000000000002</v>
          </cell>
          <cell r="T79">
            <v>15.12</v>
          </cell>
          <cell r="U79">
            <v>65</v>
          </cell>
          <cell r="V79">
            <v>55</v>
          </cell>
          <cell r="W79">
            <v>58</v>
          </cell>
          <cell r="X79">
            <v>53</v>
          </cell>
          <cell r="Y79">
            <v>45</v>
          </cell>
          <cell r="Z79">
            <v>72</v>
          </cell>
          <cell r="AA79">
            <v>68</v>
          </cell>
          <cell r="AB79">
            <v>70</v>
          </cell>
          <cell r="AC79">
            <v>63</v>
          </cell>
          <cell r="AD79">
            <v>55</v>
          </cell>
          <cell r="AE79">
            <v>103</v>
          </cell>
          <cell r="AF79">
            <v>190</v>
          </cell>
          <cell r="AG79">
            <v>86.61</v>
          </cell>
          <cell r="AH79">
            <v>42.07</v>
          </cell>
          <cell r="AI79">
            <v>83.32</v>
          </cell>
          <cell r="AJ79">
            <v>165</v>
          </cell>
          <cell r="AK79">
            <v>54.9</v>
          </cell>
          <cell r="AL79">
            <v>290</v>
          </cell>
          <cell r="AM79">
            <v>210</v>
          </cell>
          <cell r="AN79">
            <v>200</v>
          </cell>
          <cell r="AO79">
            <v>282</v>
          </cell>
          <cell r="AP79">
            <v>90</v>
          </cell>
          <cell r="AQ79">
            <v>170</v>
          </cell>
          <cell r="AR79">
            <v>178</v>
          </cell>
          <cell r="AS79">
            <v>150</v>
          </cell>
        </row>
        <row r="80">
          <cell r="C80">
            <v>42</v>
          </cell>
          <cell r="D80">
            <v>177</v>
          </cell>
          <cell r="E80">
            <v>66</v>
          </cell>
          <cell r="F80">
            <v>61.51</v>
          </cell>
          <cell r="G80">
            <v>71.56</v>
          </cell>
          <cell r="H80">
            <v>78.709999999999994</v>
          </cell>
          <cell r="I80">
            <v>72.849999999999994</v>
          </cell>
          <cell r="J80">
            <v>58.6</v>
          </cell>
          <cell r="K80">
            <v>18.399999999999999</v>
          </cell>
          <cell r="L80">
            <v>16.8</v>
          </cell>
          <cell r="M80">
            <v>17.2</v>
          </cell>
          <cell r="N80">
            <v>15.67</v>
          </cell>
          <cell r="O80">
            <v>14.19</v>
          </cell>
          <cell r="P80">
            <v>16.53</v>
          </cell>
          <cell r="Q80">
            <v>20.6</v>
          </cell>
          <cell r="R80">
            <v>17</v>
          </cell>
          <cell r="S80">
            <v>14.68</v>
          </cell>
          <cell r="T80">
            <v>13.61</v>
          </cell>
          <cell r="U80">
            <v>65</v>
          </cell>
          <cell r="V80">
            <v>60</v>
          </cell>
          <cell r="W80">
            <v>58</v>
          </cell>
          <cell r="X80">
            <v>56</v>
          </cell>
          <cell r="Y80">
            <v>50</v>
          </cell>
          <cell r="Z80">
            <v>65</v>
          </cell>
          <cell r="AA80">
            <v>70</v>
          </cell>
          <cell r="AB80">
            <v>67</v>
          </cell>
          <cell r="AC80">
            <v>65</v>
          </cell>
          <cell r="AD80">
            <v>58</v>
          </cell>
          <cell r="AE80">
            <v>97.1</v>
          </cell>
          <cell r="AF80">
            <v>200</v>
          </cell>
          <cell r="AG80">
            <v>85</v>
          </cell>
          <cell r="AH80">
            <v>40</v>
          </cell>
          <cell r="AI80">
            <v>77.7</v>
          </cell>
          <cell r="AJ80">
            <v>170</v>
          </cell>
          <cell r="AK80">
            <v>58.4</v>
          </cell>
          <cell r="AL80">
            <v>280</v>
          </cell>
          <cell r="AM80">
            <v>210</v>
          </cell>
          <cell r="AN80">
            <v>215</v>
          </cell>
          <cell r="AO80">
            <v>280</v>
          </cell>
          <cell r="AP80">
            <v>80</v>
          </cell>
          <cell r="AQ80">
            <v>190</v>
          </cell>
          <cell r="AR80">
            <v>182</v>
          </cell>
          <cell r="AS80">
            <v>160</v>
          </cell>
        </row>
        <row r="81">
          <cell r="C81">
            <v>24</v>
          </cell>
          <cell r="D81">
            <v>163</v>
          </cell>
          <cell r="E81">
            <v>81</v>
          </cell>
          <cell r="F81">
            <v>63.96</v>
          </cell>
          <cell r="G81">
            <v>68.66</v>
          </cell>
          <cell r="H81">
            <v>76.180000000000007</v>
          </cell>
          <cell r="I81">
            <v>69.569999999999993</v>
          </cell>
          <cell r="J81">
            <v>58.72</v>
          </cell>
          <cell r="K81">
            <v>19.3</v>
          </cell>
          <cell r="L81">
            <v>15.13</v>
          </cell>
          <cell r="M81">
            <v>15.85</v>
          </cell>
          <cell r="N81">
            <v>14.11</v>
          </cell>
          <cell r="O81">
            <v>13.4</v>
          </cell>
          <cell r="P81">
            <v>19.399999999999999</v>
          </cell>
          <cell r="Q81">
            <v>17.45</v>
          </cell>
          <cell r="R81">
            <v>16.71</v>
          </cell>
          <cell r="S81">
            <v>16.649999999999999</v>
          </cell>
          <cell r="T81">
            <v>14.91</v>
          </cell>
          <cell r="U81">
            <v>65</v>
          </cell>
          <cell r="V81">
            <v>55</v>
          </cell>
          <cell r="W81">
            <v>54</v>
          </cell>
          <cell r="X81">
            <v>50</v>
          </cell>
          <cell r="Y81">
            <v>45</v>
          </cell>
          <cell r="Z81">
            <v>72</v>
          </cell>
          <cell r="AA81">
            <v>70</v>
          </cell>
          <cell r="AB81">
            <v>72</v>
          </cell>
          <cell r="AC81">
            <v>60</v>
          </cell>
          <cell r="AD81">
            <v>55</v>
          </cell>
          <cell r="AE81">
            <v>104.18</v>
          </cell>
          <cell r="AF81">
            <v>208</v>
          </cell>
          <cell r="AG81">
            <v>86.91</v>
          </cell>
          <cell r="AH81">
            <v>48.68</v>
          </cell>
          <cell r="AI81">
            <v>81.5</v>
          </cell>
          <cell r="AJ81">
            <v>190</v>
          </cell>
          <cell r="AK81">
            <v>63.6</v>
          </cell>
          <cell r="AL81">
            <v>275</v>
          </cell>
          <cell r="AM81">
            <v>210</v>
          </cell>
          <cell r="AN81">
            <v>260</v>
          </cell>
          <cell r="AO81">
            <v>270</v>
          </cell>
          <cell r="AP81">
            <v>85</v>
          </cell>
          <cell r="AQ81">
            <v>185</v>
          </cell>
          <cell r="AR81">
            <v>180</v>
          </cell>
          <cell r="AS81">
            <v>153</v>
          </cell>
        </row>
        <row r="82">
          <cell r="C82">
            <v>17</v>
          </cell>
          <cell r="D82">
            <v>171</v>
          </cell>
          <cell r="E82">
            <v>55</v>
          </cell>
          <cell r="F82">
            <v>65.400000000000006</v>
          </cell>
          <cell r="G82">
            <v>73.58</v>
          </cell>
          <cell r="H82">
            <v>79.5</v>
          </cell>
          <cell r="I82">
            <v>74.88</v>
          </cell>
          <cell r="J82">
            <v>60.82</v>
          </cell>
          <cell r="K82">
            <v>20.72</v>
          </cell>
          <cell r="L82">
            <v>17.82</v>
          </cell>
          <cell r="M82">
            <v>17.920000000000002</v>
          </cell>
          <cell r="N82">
            <v>16.88</v>
          </cell>
          <cell r="O82">
            <v>14.96</v>
          </cell>
          <cell r="P82">
            <v>20.329999999999998</v>
          </cell>
          <cell r="Q82">
            <v>18.57</v>
          </cell>
          <cell r="R82">
            <v>17.93</v>
          </cell>
          <cell r="S82">
            <v>18.149999999999999</v>
          </cell>
          <cell r="T82">
            <v>16.54</v>
          </cell>
          <cell r="U82">
            <v>70</v>
          </cell>
          <cell r="V82">
            <v>55</v>
          </cell>
          <cell r="W82">
            <v>62</v>
          </cell>
          <cell r="X82">
            <v>53</v>
          </cell>
          <cell r="Y82">
            <v>52</v>
          </cell>
          <cell r="Z82">
            <v>70</v>
          </cell>
          <cell r="AA82">
            <v>68</v>
          </cell>
          <cell r="AB82">
            <v>73</v>
          </cell>
          <cell r="AC82">
            <v>66</v>
          </cell>
          <cell r="AD82">
            <v>60</v>
          </cell>
          <cell r="AE82">
            <v>105.65</v>
          </cell>
          <cell r="AF82">
            <v>210</v>
          </cell>
          <cell r="AG82">
            <v>87.76</v>
          </cell>
          <cell r="AH82">
            <v>42</v>
          </cell>
          <cell r="AI82">
            <v>86.29</v>
          </cell>
          <cell r="AJ82">
            <v>168</v>
          </cell>
          <cell r="AK82">
            <v>57.71</v>
          </cell>
          <cell r="AL82">
            <v>293</v>
          </cell>
          <cell r="AM82">
            <v>210</v>
          </cell>
          <cell r="AN82">
            <v>220</v>
          </cell>
          <cell r="AO82">
            <v>280</v>
          </cell>
          <cell r="AP82">
            <v>80</v>
          </cell>
          <cell r="AQ82">
            <v>200</v>
          </cell>
          <cell r="AR82">
            <v>193</v>
          </cell>
          <cell r="AS82">
            <v>165</v>
          </cell>
        </row>
        <row r="83">
          <cell r="C83">
            <v>67</v>
          </cell>
          <cell r="D83">
            <v>173</v>
          </cell>
          <cell r="E83">
            <v>74</v>
          </cell>
          <cell r="F83">
            <v>67.7</v>
          </cell>
          <cell r="G83">
            <v>78.900000000000006</v>
          </cell>
          <cell r="H83">
            <v>88.31</v>
          </cell>
          <cell r="I83">
            <v>76.760000000000005</v>
          </cell>
          <cell r="J83">
            <v>64.010000000000005</v>
          </cell>
          <cell r="K83">
            <v>22.33</v>
          </cell>
          <cell r="L83">
            <v>17.63</v>
          </cell>
          <cell r="M83">
            <v>18.010000000000002</v>
          </cell>
          <cell r="N83">
            <v>16.14</v>
          </cell>
          <cell r="O83">
            <v>15.29</v>
          </cell>
          <cell r="P83">
            <v>21.39</v>
          </cell>
          <cell r="Q83">
            <v>19.829999999999998</v>
          </cell>
          <cell r="R83">
            <v>20.7</v>
          </cell>
          <cell r="S83">
            <v>18.690000000000001</v>
          </cell>
          <cell r="T83">
            <v>16.79</v>
          </cell>
          <cell r="U83">
            <v>72</v>
          </cell>
          <cell r="V83">
            <v>59</v>
          </cell>
          <cell r="W83">
            <v>60</v>
          </cell>
          <cell r="X83">
            <v>55</v>
          </cell>
          <cell r="Y83">
            <v>54</v>
          </cell>
          <cell r="Z83">
            <v>72</v>
          </cell>
          <cell r="AA83">
            <v>70</v>
          </cell>
          <cell r="AB83">
            <v>71</v>
          </cell>
          <cell r="AC83">
            <v>65</v>
          </cell>
          <cell r="AD83">
            <v>62</v>
          </cell>
          <cell r="AE83">
            <v>103.23</v>
          </cell>
          <cell r="AF83">
            <v>200</v>
          </cell>
          <cell r="AG83">
            <v>87.05</v>
          </cell>
          <cell r="AH83">
            <v>42.08</v>
          </cell>
          <cell r="AI83">
            <v>77.87</v>
          </cell>
          <cell r="AJ83">
            <v>184</v>
          </cell>
          <cell r="AK83">
            <v>64.8</v>
          </cell>
          <cell r="AL83">
            <v>280</v>
          </cell>
          <cell r="AM83">
            <v>205</v>
          </cell>
          <cell r="AN83">
            <v>222</v>
          </cell>
          <cell r="AO83">
            <v>265</v>
          </cell>
          <cell r="AP83">
            <v>100</v>
          </cell>
          <cell r="AQ83">
            <v>190</v>
          </cell>
          <cell r="AR83">
            <v>190</v>
          </cell>
          <cell r="AS83">
            <v>160</v>
          </cell>
        </row>
        <row r="84">
          <cell r="C84">
            <v>20</v>
          </cell>
          <cell r="D84">
            <v>187</v>
          </cell>
          <cell r="E84">
            <v>83</v>
          </cell>
          <cell r="F84">
            <v>75.599999999999994</v>
          </cell>
          <cell r="G84">
            <v>78.7</v>
          </cell>
          <cell r="H84">
            <v>89</v>
          </cell>
          <cell r="I84">
            <v>82.8</v>
          </cell>
          <cell r="J84">
            <v>71</v>
          </cell>
          <cell r="K84">
            <v>22.1</v>
          </cell>
          <cell r="L84">
            <v>16.5</v>
          </cell>
          <cell r="M84">
            <v>16.5</v>
          </cell>
          <cell r="N84">
            <v>15.6</v>
          </cell>
          <cell r="O84">
            <v>14.2</v>
          </cell>
          <cell r="P84">
            <v>18.399999999999999</v>
          </cell>
          <cell r="Q84">
            <v>18.5</v>
          </cell>
          <cell r="R84">
            <v>19</v>
          </cell>
          <cell r="S84">
            <v>19.5</v>
          </cell>
          <cell r="T84">
            <v>17.100000000000001</v>
          </cell>
          <cell r="U84">
            <v>70</v>
          </cell>
          <cell r="V84">
            <v>56</v>
          </cell>
          <cell r="W84">
            <v>58</v>
          </cell>
          <cell r="X84">
            <v>55</v>
          </cell>
          <cell r="Y84">
            <v>53</v>
          </cell>
          <cell r="Z84">
            <v>75</v>
          </cell>
          <cell r="AA84">
            <v>70</v>
          </cell>
          <cell r="AB84">
            <v>72</v>
          </cell>
          <cell r="AC84">
            <v>71</v>
          </cell>
          <cell r="AD84">
            <v>63</v>
          </cell>
          <cell r="AE84">
            <v>105.8</v>
          </cell>
          <cell r="AF84">
            <v>213</v>
          </cell>
          <cell r="AG84">
            <v>90.2</v>
          </cell>
          <cell r="AH84">
            <v>46.7</v>
          </cell>
          <cell r="AI84">
            <v>89.2</v>
          </cell>
          <cell r="AJ84">
            <v>180</v>
          </cell>
          <cell r="AK84">
            <v>59.4</v>
          </cell>
          <cell r="AL84">
            <v>315</v>
          </cell>
          <cell r="AM84">
            <v>220</v>
          </cell>
          <cell r="AN84">
            <v>265</v>
          </cell>
          <cell r="AO84">
            <v>290</v>
          </cell>
          <cell r="AP84">
            <v>116</v>
          </cell>
          <cell r="AQ84">
            <v>179</v>
          </cell>
          <cell r="AR84">
            <v>178</v>
          </cell>
          <cell r="AS84">
            <v>150</v>
          </cell>
        </row>
        <row r="85">
          <cell r="C85">
            <v>21</v>
          </cell>
          <cell r="D85">
            <v>176</v>
          </cell>
          <cell r="E85">
            <v>78</v>
          </cell>
          <cell r="F85">
            <v>65.5</v>
          </cell>
          <cell r="G85">
            <v>73.5</v>
          </cell>
          <cell r="H85">
            <v>80.7</v>
          </cell>
          <cell r="I85">
            <v>73.5</v>
          </cell>
          <cell r="J85">
            <v>62.7</v>
          </cell>
          <cell r="K85">
            <v>21.2</v>
          </cell>
          <cell r="L85">
            <v>16.399999999999999</v>
          </cell>
          <cell r="M85">
            <v>17.100000000000001</v>
          </cell>
          <cell r="N85">
            <v>15.4</v>
          </cell>
          <cell r="O85">
            <v>14.4</v>
          </cell>
          <cell r="P85">
            <v>20.100000000000001</v>
          </cell>
          <cell r="Q85">
            <v>20.6</v>
          </cell>
          <cell r="R85">
            <v>19.8</v>
          </cell>
          <cell r="S85">
            <v>18.600000000000001</v>
          </cell>
          <cell r="T85">
            <v>16.899999999999999</v>
          </cell>
          <cell r="U85">
            <v>73</v>
          </cell>
          <cell r="V85">
            <v>62</v>
          </cell>
          <cell r="W85">
            <v>58</v>
          </cell>
          <cell r="X85">
            <v>56</v>
          </cell>
          <cell r="Y85">
            <v>51</v>
          </cell>
          <cell r="Z85">
            <v>75</v>
          </cell>
          <cell r="AA85">
            <v>70</v>
          </cell>
          <cell r="AB85">
            <v>69</v>
          </cell>
          <cell r="AC85">
            <v>66</v>
          </cell>
          <cell r="AD85">
            <v>63</v>
          </cell>
          <cell r="AE85">
            <v>107</v>
          </cell>
          <cell r="AF85">
            <v>205</v>
          </cell>
          <cell r="AG85">
            <v>91</v>
          </cell>
          <cell r="AH85">
            <v>41.9</v>
          </cell>
          <cell r="AI85">
            <v>89.5</v>
          </cell>
          <cell r="AJ85">
            <v>173</v>
          </cell>
          <cell r="AK85">
            <v>59.3</v>
          </cell>
          <cell r="AL85">
            <v>295</v>
          </cell>
          <cell r="AM85">
            <v>215</v>
          </cell>
          <cell r="AN85">
            <v>260</v>
          </cell>
          <cell r="AO85">
            <v>277</v>
          </cell>
          <cell r="AP85">
            <v>135</v>
          </cell>
          <cell r="AQ85">
            <v>194</v>
          </cell>
          <cell r="AR85">
            <v>195</v>
          </cell>
          <cell r="AS85">
            <v>158</v>
          </cell>
        </row>
        <row r="86">
          <cell r="C86">
            <v>18</v>
          </cell>
          <cell r="D86">
            <v>170</v>
          </cell>
          <cell r="E86">
            <v>56</v>
          </cell>
          <cell r="F86">
            <v>64</v>
          </cell>
          <cell r="G86">
            <v>76.099999999999994</v>
          </cell>
          <cell r="H86">
            <v>79.099999999999994</v>
          </cell>
          <cell r="I86">
            <v>77.3</v>
          </cell>
          <cell r="J86">
            <v>60.3</v>
          </cell>
          <cell r="K86">
            <v>20.2</v>
          </cell>
          <cell r="L86">
            <v>14.6</v>
          </cell>
          <cell r="M86">
            <v>14.9</v>
          </cell>
          <cell r="N86">
            <v>14.2</v>
          </cell>
          <cell r="O86">
            <v>12.5</v>
          </cell>
          <cell r="P86">
            <v>16.899999999999999</v>
          </cell>
          <cell r="Q86">
            <v>16.2</v>
          </cell>
          <cell r="R86">
            <v>17.2</v>
          </cell>
          <cell r="S86">
            <v>16.399999999999999</v>
          </cell>
          <cell r="T86">
            <v>16.600000000000001</v>
          </cell>
          <cell r="U86">
            <v>65</v>
          </cell>
          <cell r="V86">
            <v>52</v>
          </cell>
          <cell r="W86">
            <v>54</v>
          </cell>
          <cell r="X86">
            <v>51</v>
          </cell>
          <cell r="Y86">
            <v>47</v>
          </cell>
          <cell r="Z86">
            <v>67</v>
          </cell>
          <cell r="AA86">
            <v>64</v>
          </cell>
          <cell r="AB86">
            <v>64</v>
          </cell>
          <cell r="AC86">
            <v>57</v>
          </cell>
          <cell r="AD86">
            <v>54</v>
          </cell>
          <cell r="AE86">
            <v>95.3</v>
          </cell>
          <cell r="AF86">
            <v>184</v>
          </cell>
          <cell r="AG86">
            <v>81.7</v>
          </cell>
          <cell r="AH86">
            <v>42.2</v>
          </cell>
          <cell r="AI86">
            <v>76.599999999999994</v>
          </cell>
          <cell r="AJ86">
            <v>155</v>
          </cell>
          <cell r="AK86">
            <v>48.8</v>
          </cell>
          <cell r="AL86">
            <v>275</v>
          </cell>
          <cell r="AM86">
            <v>205</v>
          </cell>
          <cell r="AN86">
            <v>225</v>
          </cell>
          <cell r="AO86">
            <v>245</v>
          </cell>
          <cell r="AP86">
            <v>129</v>
          </cell>
          <cell r="AQ86">
            <v>170</v>
          </cell>
          <cell r="AR86">
            <v>167</v>
          </cell>
          <cell r="AS86">
            <v>158</v>
          </cell>
        </row>
        <row r="87">
          <cell r="C87">
            <v>20</v>
          </cell>
          <cell r="D87">
            <v>173</v>
          </cell>
          <cell r="E87">
            <v>60</v>
          </cell>
          <cell r="F87">
            <v>63.5</v>
          </cell>
          <cell r="G87">
            <v>68.900000000000006</v>
          </cell>
          <cell r="H87">
            <v>79.7</v>
          </cell>
          <cell r="I87">
            <v>72.8</v>
          </cell>
          <cell r="J87">
            <v>58</v>
          </cell>
          <cell r="K87">
            <v>20</v>
          </cell>
          <cell r="L87">
            <v>15.7</v>
          </cell>
          <cell r="M87">
            <v>15.8</v>
          </cell>
          <cell r="N87">
            <v>14.7</v>
          </cell>
          <cell r="O87">
            <v>13.7</v>
          </cell>
          <cell r="P87">
            <v>17.2</v>
          </cell>
          <cell r="Q87">
            <v>18.3</v>
          </cell>
          <cell r="R87">
            <v>18.5</v>
          </cell>
          <cell r="S87">
            <v>16.600000000000001</v>
          </cell>
          <cell r="T87">
            <v>14.5</v>
          </cell>
          <cell r="U87">
            <v>65</v>
          </cell>
          <cell r="V87">
            <v>54</v>
          </cell>
          <cell r="W87">
            <v>57</v>
          </cell>
          <cell r="X87">
            <v>53</v>
          </cell>
          <cell r="Y87">
            <v>50</v>
          </cell>
          <cell r="Z87">
            <v>65</v>
          </cell>
          <cell r="AA87">
            <v>66</v>
          </cell>
          <cell r="AB87">
            <v>68</v>
          </cell>
          <cell r="AC87">
            <v>63</v>
          </cell>
          <cell r="AD87">
            <v>57</v>
          </cell>
          <cell r="AE87">
            <v>95.1</v>
          </cell>
          <cell r="AF87">
            <v>190</v>
          </cell>
          <cell r="AG87">
            <v>81.099999999999994</v>
          </cell>
          <cell r="AH87">
            <v>41.4</v>
          </cell>
          <cell r="AI87">
            <v>78.5</v>
          </cell>
          <cell r="AJ87">
            <v>160</v>
          </cell>
          <cell r="AK87">
            <v>57.7</v>
          </cell>
          <cell r="AL87">
            <v>287</v>
          </cell>
          <cell r="AM87">
            <v>208</v>
          </cell>
          <cell r="AN87">
            <v>234</v>
          </cell>
          <cell r="AO87">
            <v>253</v>
          </cell>
          <cell r="AP87">
            <v>125</v>
          </cell>
          <cell r="AQ87">
            <v>176</v>
          </cell>
          <cell r="AR87">
            <v>178</v>
          </cell>
          <cell r="AS87">
            <v>152</v>
          </cell>
        </row>
        <row r="88">
          <cell r="C88">
            <v>20</v>
          </cell>
          <cell r="D88">
            <v>173</v>
          </cell>
          <cell r="E88">
            <v>55</v>
          </cell>
          <cell r="F88">
            <v>65.900000000000006</v>
          </cell>
          <cell r="G88">
            <v>79.2</v>
          </cell>
          <cell r="H88">
            <v>87</v>
          </cell>
          <cell r="I88">
            <v>78.5</v>
          </cell>
          <cell r="J88">
            <v>65</v>
          </cell>
          <cell r="K88">
            <v>20.6</v>
          </cell>
          <cell r="L88">
            <v>16</v>
          </cell>
          <cell r="M88">
            <v>16.899999999999999</v>
          </cell>
          <cell r="N88">
            <v>15.2</v>
          </cell>
          <cell r="O88">
            <v>12.8</v>
          </cell>
          <cell r="P88">
            <v>15.7</v>
          </cell>
          <cell r="Q88">
            <v>18.2</v>
          </cell>
          <cell r="R88">
            <v>17.7</v>
          </cell>
          <cell r="S88">
            <v>16.899999999999999</v>
          </cell>
          <cell r="T88">
            <v>13.8</v>
          </cell>
          <cell r="U88">
            <v>67</v>
          </cell>
          <cell r="V88">
            <v>58</v>
          </cell>
          <cell r="W88">
            <v>62</v>
          </cell>
          <cell r="X88">
            <v>55</v>
          </cell>
          <cell r="Y88">
            <v>49</v>
          </cell>
          <cell r="Z88">
            <v>67</v>
          </cell>
          <cell r="AA88">
            <v>65</v>
          </cell>
          <cell r="AB88">
            <v>69</v>
          </cell>
          <cell r="AC88">
            <v>63</v>
          </cell>
          <cell r="AD88">
            <v>55</v>
          </cell>
          <cell r="AE88">
            <v>97.3</v>
          </cell>
          <cell r="AF88">
            <v>209</v>
          </cell>
          <cell r="AG88">
            <v>84.9</v>
          </cell>
          <cell r="AH88">
            <v>40</v>
          </cell>
          <cell r="AI88">
            <v>87.1</v>
          </cell>
          <cell r="AJ88">
            <v>169</v>
          </cell>
          <cell r="AK88">
            <v>57.1</v>
          </cell>
          <cell r="AL88">
            <v>287</v>
          </cell>
          <cell r="AM88">
            <v>212</v>
          </cell>
          <cell r="AN88">
            <v>231</v>
          </cell>
          <cell r="AO88">
            <v>257</v>
          </cell>
          <cell r="AP88">
            <v>145</v>
          </cell>
          <cell r="AQ88">
            <v>202</v>
          </cell>
          <cell r="AR88">
            <v>195</v>
          </cell>
          <cell r="AS88">
            <v>160</v>
          </cell>
        </row>
        <row r="89">
          <cell r="C89">
            <v>20</v>
          </cell>
          <cell r="D89">
            <v>172</v>
          </cell>
          <cell r="E89">
            <v>70</v>
          </cell>
          <cell r="F89">
            <v>63</v>
          </cell>
          <cell r="G89">
            <v>72.400000000000006</v>
          </cell>
          <cell r="H89">
            <v>77.900000000000006</v>
          </cell>
          <cell r="I89">
            <v>74.8</v>
          </cell>
          <cell r="J89">
            <v>60.6</v>
          </cell>
          <cell r="K89">
            <v>19.3</v>
          </cell>
          <cell r="L89">
            <v>16</v>
          </cell>
          <cell r="M89">
            <v>15</v>
          </cell>
          <cell r="N89">
            <v>14.8</v>
          </cell>
          <cell r="O89">
            <v>13.1</v>
          </cell>
          <cell r="P89">
            <v>18.2</v>
          </cell>
          <cell r="Q89">
            <v>17.600000000000001</v>
          </cell>
          <cell r="R89">
            <v>18.2</v>
          </cell>
          <cell r="S89">
            <v>17.100000000000001</v>
          </cell>
          <cell r="T89">
            <v>14.1</v>
          </cell>
          <cell r="U89">
            <v>65</v>
          </cell>
          <cell r="V89">
            <v>57</v>
          </cell>
          <cell r="W89">
            <v>58</v>
          </cell>
          <cell r="X89">
            <v>54</v>
          </cell>
          <cell r="Y89">
            <v>50</v>
          </cell>
          <cell r="Z89">
            <v>68</v>
          </cell>
          <cell r="AA89">
            <v>66</v>
          </cell>
          <cell r="AB89">
            <v>67</v>
          </cell>
          <cell r="AC89">
            <v>64</v>
          </cell>
          <cell r="AD89">
            <v>57</v>
          </cell>
          <cell r="AE89">
            <v>100.4</v>
          </cell>
          <cell r="AF89">
            <v>185</v>
          </cell>
          <cell r="AG89">
            <v>84.2</v>
          </cell>
          <cell r="AH89">
            <v>43.5</v>
          </cell>
          <cell r="AI89">
            <v>87.4</v>
          </cell>
          <cell r="AJ89">
            <v>168</v>
          </cell>
          <cell r="AK89">
            <v>54.9</v>
          </cell>
          <cell r="AL89">
            <v>285</v>
          </cell>
          <cell r="AM89">
            <v>214</v>
          </cell>
          <cell r="AN89">
            <v>254</v>
          </cell>
          <cell r="AO89">
            <v>268</v>
          </cell>
          <cell r="AP89">
            <v>115</v>
          </cell>
          <cell r="AQ89">
            <v>172</v>
          </cell>
          <cell r="AR89">
            <v>163</v>
          </cell>
          <cell r="AS89">
            <v>140</v>
          </cell>
        </row>
        <row r="90">
          <cell r="C90">
            <v>18</v>
          </cell>
          <cell r="D90">
            <v>186</v>
          </cell>
          <cell r="E90">
            <v>90</v>
          </cell>
          <cell r="F90">
            <v>72.5</v>
          </cell>
          <cell r="G90">
            <v>79.8</v>
          </cell>
          <cell r="H90">
            <v>87</v>
          </cell>
          <cell r="I90">
            <v>80.7</v>
          </cell>
          <cell r="J90">
            <v>67.3</v>
          </cell>
          <cell r="K90">
            <v>21</v>
          </cell>
          <cell r="L90">
            <v>16.100000000000001</v>
          </cell>
          <cell r="M90">
            <v>15.7</v>
          </cell>
          <cell r="N90">
            <v>14.9</v>
          </cell>
          <cell r="O90">
            <v>12.7</v>
          </cell>
          <cell r="P90">
            <v>25.2</v>
          </cell>
          <cell r="Q90">
            <v>19.100000000000001</v>
          </cell>
          <cell r="R90">
            <v>18.399999999999999</v>
          </cell>
          <cell r="S90">
            <v>17.399999999999999</v>
          </cell>
          <cell r="T90">
            <v>15.7</v>
          </cell>
          <cell r="U90">
            <v>65</v>
          </cell>
          <cell r="V90">
            <v>58</v>
          </cell>
          <cell r="W90">
            <v>55</v>
          </cell>
          <cell r="X90">
            <v>54</v>
          </cell>
          <cell r="Y90">
            <v>50</v>
          </cell>
          <cell r="Z90">
            <v>73</v>
          </cell>
          <cell r="AA90">
            <v>70</v>
          </cell>
          <cell r="AB90">
            <v>67</v>
          </cell>
          <cell r="AC90">
            <v>66</v>
          </cell>
          <cell r="AD90">
            <v>68</v>
          </cell>
          <cell r="AE90">
            <v>94.8</v>
          </cell>
          <cell r="AF90">
            <v>205</v>
          </cell>
          <cell r="AG90">
            <v>90</v>
          </cell>
          <cell r="AH90">
            <v>39.700000000000003</v>
          </cell>
          <cell r="AI90">
            <v>82.3</v>
          </cell>
          <cell r="AJ90">
            <v>178</v>
          </cell>
          <cell r="AK90">
            <v>56.7</v>
          </cell>
          <cell r="AL90">
            <v>295</v>
          </cell>
          <cell r="AM90">
            <v>223</v>
          </cell>
          <cell r="AN90">
            <v>229</v>
          </cell>
          <cell r="AO90">
            <v>293</v>
          </cell>
          <cell r="AP90">
            <v>126</v>
          </cell>
          <cell r="AQ90">
            <v>193</v>
          </cell>
          <cell r="AR90">
            <v>176</v>
          </cell>
          <cell r="AS90">
            <v>146</v>
          </cell>
        </row>
        <row r="91">
          <cell r="C91">
            <v>18</v>
          </cell>
          <cell r="D91">
            <v>184</v>
          </cell>
          <cell r="E91">
            <v>75</v>
          </cell>
          <cell r="F91">
            <v>63.6</v>
          </cell>
          <cell r="G91">
            <v>69.2</v>
          </cell>
          <cell r="H91">
            <v>78.7</v>
          </cell>
          <cell r="I91">
            <v>69</v>
          </cell>
          <cell r="J91">
            <v>63.6</v>
          </cell>
          <cell r="K91">
            <v>19.600000000000001</v>
          </cell>
          <cell r="L91">
            <v>14.1</v>
          </cell>
          <cell r="M91">
            <v>14.2</v>
          </cell>
          <cell r="N91">
            <v>13.3</v>
          </cell>
          <cell r="O91">
            <v>11.4</v>
          </cell>
          <cell r="P91">
            <v>15</v>
          </cell>
          <cell r="Q91">
            <v>16.2</v>
          </cell>
          <cell r="R91">
            <v>16.3</v>
          </cell>
          <cell r="S91">
            <v>15.4</v>
          </cell>
          <cell r="T91">
            <v>14.6</v>
          </cell>
          <cell r="U91">
            <v>64</v>
          </cell>
          <cell r="V91">
            <v>51</v>
          </cell>
          <cell r="W91">
            <v>54</v>
          </cell>
          <cell r="X91">
            <v>50</v>
          </cell>
          <cell r="Y91">
            <v>46</v>
          </cell>
          <cell r="Z91">
            <v>65</v>
          </cell>
          <cell r="AA91">
            <v>65</v>
          </cell>
          <cell r="AB91">
            <v>64</v>
          </cell>
          <cell r="AC91">
            <v>55</v>
          </cell>
          <cell r="AD91">
            <v>51</v>
          </cell>
          <cell r="AE91">
            <v>85.8</v>
          </cell>
          <cell r="AF91">
            <v>192</v>
          </cell>
          <cell r="AG91">
            <v>74.8</v>
          </cell>
          <cell r="AH91">
            <v>34.700000000000003</v>
          </cell>
          <cell r="AI91">
            <v>75.400000000000006</v>
          </cell>
          <cell r="AJ91">
            <v>155</v>
          </cell>
          <cell r="AK91">
            <v>50.6</v>
          </cell>
          <cell r="AL91">
            <v>295</v>
          </cell>
          <cell r="AM91">
            <v>200</v>
          </cell>
          <cell r="AN91">
            <v>225</v>
          </cell>
          <cell r="AO91">
            <v>265</v>
          </cell>
          <cell r="AP91">
            <v>135</v>
          </cell>
          <cell r="AQ91">
            <v>190</v>
          </cell>
          <cell r="AR91">
            <v>175</v>
          </cell>
          <cell r="AS91">
            <v>145</v>
          </cell>
        </row>
        <row r="92">
          <cell r="C92">
            <v>19</v>
          </cell>
          <cell r="D92">
            <v>178</v>
          </cell>
          <cell r="E92">
            <v>68</v>
          </cell>
          <cell r="F92">
            <v>64.5</v>
          </cell>
          <cell r="G92">
            <v>70.3</v>
          </cell>
          <cell r="H92">
            <v>76.900000000000006</v>
          </cell>
          <cell r="I92">
            <v>75.3</v>
          </cell>
          <cell r="J92">
            <v>58.6</v>
          </cell>
          <cell r="K92">
            <v>19.7</v>
          </cell>
          <cell r="L92">
            <v>14.4</v>
          </cell>
          <cell r="M92">
            <v>14.2</v>
          </cell>
          <cell r="N92">
            <v>13.7</v>
          </cell>
          <cell r="O92">
            <v>13.2</v>
          </cell>
          <cell r="P92">
            <v>13.9</v>
          </cell>
          <cell r="Q92">
            <v>15.5</v>
          </cell>
          <cell r="R92">
            <v>14.4</v>
          </cell>
          <cell r="S92">
            <v>14.5</v>
          </cell>
          <cell r="T92">
            <v>14</v>
          </cell>
          <cell r="U92">
            <v>59</v>
          </cell>
          <cell r="V92">
            <v>51</v>
          </cell>
          <cell r="W92">
            <v>52</v>
          </cell>
          <cell r="X92">
            <v>51</v>
          </cell>
          <cell r="Y92">
            <v>49</v>
          </cell>
          <cell r="Z92">
            <v>67</v>
          </cell>
          <cell r="AA92">
            <v>68</v>
          </cell>
          <cell r="AB92">
            <v>65</v>
          </cell>
          <cell r="AC92">
            <v>64</v>
          </cell>
          <cell r="AD92">
            <v>57</v>
          </cell>
          <cell r="AE92">
            <v>108.9</v>
          </cell>
          <cell r="AF92">
            <v>201</v>
          </cell>
          <cell r="AG92">
            <v>81.2</v>
          </cell>
          <cell r="AH92">
            <v>32.4</v>
          </cell>
          <cell r="AI92">
            <v>83.3</v>
          </cell>
          <cell r="AJ92">
            <v>172</v>
          </cell>
          <cell r="AK92">
            <v>54</v>
          </cell>
          <cell r="AL92">
            <v>292</v>
          </cell>
          <cell r="AM92">
            <v>205</v>
          </cell>
          <cell r="AN92">
            <v>225</v>
          </cell>
          <cell r="AO92">
            <v>295</v>
          </cell>
          <cell r="AP92">
            <v>111</v>
          </cell>
          <cell r="AQ92">
            <v>179</v>
          </cell>
          <cell r="AR92">
            <v>184</v>
          </cell>
          <cell r="AS92">
            <v>154</v>
          </cell>
        </row>
        <row r="93">
          <cell r="C93">
            <v>18</v>
          </cell>
          <cell r="D93">
            <v>173</v>
          </cell>
          <cell r="E93">
            <v>63</v>
          </cell>
          <cell r="F93">
            <v>62.6</v>
          </cell>
          <cell r="G93">
            <v>65.2</v>
          </cell>
          <cell r="H93">
            <v>71.400000000000006</v>
          </cell>
          <cell r="I93">
            <v>67</v>
          </cell>
          <cell r="J93">
            <v>55.2</v>
          </cell>
          <cell r="K93">
            <v>19.399999999999999</v>
          </cell>
          <cell r="L93">
            <v>14.7</v>
          </cell>
          <cell r="M93">
            <v>14.6</v>
          </cell>
          <cell r="N93">
            <v>14</v>
          </cell>
          <cell r="O93">
            <v>11.8</v>
          </cell>
          <cell r="P93">
            <v>15.3</v>
          </cell>
          <cell r="Q93">
            <v>17.2</v>
          </cell>
          <cell r="R93">
            <v>17.3</v>
          </cell>
          <cell r="S93">
            <v>16.2</v>
          </cell>
          <cell r="T93">
            <v>13.7</v>
          </cell>
          <cell r="U93">
            <v>61</v>
          </cell>
          <cell r="V93">
            <v>46</v>
          </cell>
          <cell r="W93">
            <v>54</v>
          </cell>
          <cell r="X93">
            <v>52</v>
          </cell>
          <cell r="Y93">
            <v>48</v>
          </cell>
          <cell r="Z93">
            <v>64</v>
          </cell>
          <cell r="AA93">
            <v>65</v>
          </cell>
          <cell r="AB93">
            <v>64</v>
          </cell>
          <cell r="AC93">
            <v>60</v>
          </cell>
          <cell r="AD93">
            <v>55</v>
          </cell>
          <cell r="AE93">
            <v>108.3</v>
          </cell>
          <cell r="AF93">
            <v>195</v>
          </cell>
          <cell r="AG93">
            <v>82.2</v>
          </cell>
          <cell r="AH93">
            <v>32</v>
          </cell>
          <cell r="AI93">
            <v>83.1</v>
          </cell>
          <cell r="AJ93">
            <v>163</v>
          </cell>
          <cell r="AK93">
            <v>49.7</v>
          </cell>
          <cell r="AL93">
            <v>265</v>
          </cell>
          <cell r="AM93">
            <v>256</v>
          </cell>
          <cell r="AN93">
            <v>205</v>
          </cell>
          <cell r="AO93">
            <v>275</v>
          </cell>
          <cell r="AP93">
            <v>115</v>
          </cell>
          <cell r="AQ93">
            <v>158</v>
          </cell>
          <cell r="AR93">
            <v>159</v>
          </cell>
          <cell r="AS93">
            <v>139</v>
          </cell>
        </row>
        <row r="94">
          <cell r="C94">
            <v>18</v>
          </cell>
          <cell r="D94">
            <v>178</v>
          </cell>
          <cell r="E94">
            <v>65</v>
          </cell>
          <cell r="F94">
            <v>63.2</v>
          </cell>
          <cell r="G94">
            <v>77.900000000000006</v>
          </cell>
          <cell r="H94">
            <v>83</v>
          </cell>
          <cell r="I94">
            <v>77.3</v>
          </cell>
          <cell r="J94">
            <v>68.599999999999994</v>
          </cell>
          <cell r="K94">
            <v>18.3</v>
          </cell>
          <cell r="L94">
            <v>14.8</v>
          </cell>
          <cell r="M94">
            <v>14.4</v>
          </cell>
          <cell r="N94">
            <v>13.9</v>
          </cell>
          <cell r="O94">
            <v>11.9</v>
          </cell>
          <cell r="P94">
            <v>17.100000000000001</v>
          </cell>
          <cell r="Q94">
            <v>17.3</v>
          </cell>
          <cell r="R94">
            <v>17.2</v>
          </cell>
          <cell r="S94">
            <v>16.899999999999999</v>
          </cell>
          <cell r="T94">
            <v>14.6</v>
          </cell>
          <cell r="U94">
            <v>59</v>
          </cell>
          <cell r="V94">
            <v>51</v>
          </cell>
          <cell r="W94">
            <v>52</v>
          </cell>
          <cell r="X94">
            <v>49</v>
          </cell>
          <cell r="Y94">
            <v>45</v>
          </cell>
          <cell r="Z94">
            <v>65</v>
          </cell>
          <cell r="AA94">
            <v>64</v>
          </cell>
          <cell r="AB94">
            <v>64</v>
          </cell>
          <cell r="AC94">
            <v>60</v>
          </cell>
          <cell r="AD94">
            <v>55</v>
          </cell>
          <cell r="AE94">
            <v>96.4</v>
          </cell>
          <cell r="AF94">
            <v>204</v>
          </cell>
          <cell r="AG94">
            <v>81.099999999999994</v>
          </cell>
          <cell r="AH94">
            <v>37.700000000000003</v>
          </cell>
          <cell r="AI94">
            <v>80.8</v>
          </cell>
          <cell r="AJ94">
            <v>156</v>
          </cell>
          <cell r="AK94">
            <v>50.1</v>
          </cell>
          <cell r="AL94">
            <v>300</v>
          </cell>
          <cell r="AM94">
            <v>205</v>
          </cell>
          <cell r="AN94">
            <v>225</v>
          </cell>
          <cell r="AO94">
            <v>260</v>
          </cell>
          <cell r="AP94">
            <v>125</v>
          </cell>
          <cell r="AQ94">
            <v>183</v>
          </cell>
          <cell r="AR94">
            <v>173</v>
          </cell>
          <cell r="AS94">
            <v>143</v>
          </cell>
        </row>
        <row r="95">
          <cell r="C95">
            <v>19</v>
          </cell>
          <cell r="D95">
            <v>173</v>
          </cell>
          <cell r="E95">
            <v>94</v>
          </cell>
          <cell r="F95">
            <v>62.9</v>
          </cell>
          <cell r="G95">
            <v>72.599999999999994</v>
          </cell>
          <cell r="H95">
            <v>76</v>
          </cell>
          <cell r="I95">
            <v>72.900000000000006</v>
          </cell>
          <cell r="J95">
            <v>57.1</v>
          </cell>
          <cell r="K95">
            <v>19.3</v>
          </cell>
          <cell r="L95">
            <v>14.4</v>
          </cell>
          <cell r="M95">
            <v>15</v>
          </cell>
          <cell r="N95">
            <v>14.6</v>
          </cell>
          <cell r="O95">
            <v>13.2</v>
          </cell>
          <cell r="P95">
            <v>16.5</v>
          </cell>
          <cell r="Q95">
            <v>17.3</v>
          </cell>
          <cell r="R95">
            <v>16.7</v>
          </cell>
          <cell r="S95">
            <v>15.9</v>
          </cell>
          <cell r="T95">
            <v>15.3</v>
          </cell>
          <cell r="U95">
            <v>69</v>
          </cell>
          <cell r="V95">
            <v>54</v>
          </cell>
          <cell r="W95">
            <v>56</v>
          </cell>
          <cell r="X95">
            <v>50</v>
          </cell>
          <cell r="Y95">
            <v>49</v>
          </cell>
          <cell r="Z95">
            <v>71</v>
          </cell>
          <cell r="AA95">
            <v>69.3</v>
          </cell>
          <cell r="AB95">
            <v>69</v>
          </cell>
          <cell r="AC95">
            <v>68</v>
          </cell>
          <cell r="AD95">
            <v>58</v>
          </cell>
          <cell r="AE95">
            <v>105</v>
          </cell>
          <cell r="AF95">
            <v>194</v>
          </cell>
          <cell r="AG95">
            <v>83.1</v>
          </cell>
          <cell r="AH95">
            <v>35.4</v>
          </cell>
          <cell r="AI95">
            <v>82.6</v>
          </cell>
          <cell r="AJ95">
            <v>183</v>
          </cell>
          <cell r="AK95">
            <v>58.6</v>
          </cell>
          <cell r="AL95">
            <v>275</v>
          </cell>
          <cell r="AM95">
            <v>213</v>
          </cell>
          <cell r="AN95">
            <v>249</v>
          </cell>
          <cell r="AO95">
            <v>279</v>
          </cell>
          <cell r="AP95">
            <v>110</v>
          </cell>
          <cell r="AQ95">
            <v>180</v>
          </cell>
          <cell r="AR95">
            <v>173</v>
          </cell>
          <cell r="AS95">
            <v>132</v>
          </cell>
        </row>
        <row r="96">
          <cell r="C96">
            <v>21</v>
          </cell>
          <cell r="D96">
            <v>173</v>
          </cell>
          <cell r="E96">
            <v>59</v>
          </cell>
          <cell r="F96">
            <v>55.8</v>
          </cell>
          <cell r="G96">
            <v>71.400000000000006</v>
          </cell>
          <cell r="H96">
            <v>78</v>
          </cell>
          <cell r="I96">
            <v>70.7</v>
          </cell>
          <cell r="J96">
            <v>63.2</v>
          </cell>
          <cell r="K96">
            <v>19</v>
          </cell>
          <cell r="L96">
            <v>14.8</v>
          </cell>
          <cell r="M96">
            <v>15.2</v>
          </cell>
          <cell r="N96">
            <v>15.1</v>
          </cell>
          <cell r="O96">
            <v>13.7</v>
          </cell>
          <cell r="P96">
            <v>19.600000000000001</v>
          </cell>
          <cell r="Q96">
            <v>16.8</v>
          </cell>
          <cell r="R96">
            <v>18.2</v>
          </cell>
          <cell r="S96">
            <v>16.2</v>
          </cell>
          <cell r="T96">
            <v>14.9</v>
          </cell>
          <cell r="U96">
            <v>67</v>
          </cell>
          <cell r="V96">
            <v>54</v>
          </cell>
          <cell r="W96">
            <v>59</v>
          </cell>
          <cell r="X96">
            <v>55</v>
          </cell>
          <cell r="Y96">
            <v>51</v>
          </cell>
          <cell r="Z96">
            <v>67</v>
          </cell>
          <cell r="AA96">
            <v>64</v>
          </cell>
          <cell r="AB96">
            <v>66</v>
          </cell>
          <cell r="AC96">
            <v>61</v>
          </cell>
          <cell r="AD96">
            <v>57</v>
          </cell>
          <cell r="AE96">
            <v>81.7</v>
          </cell>
          <cell r="AF96">
            <v>196</v>
          </cell>
          <cell r="AG96">
            <v>80.2</v>
          </cell>
          <cell r="AH96">
            <v>37.4</v>
          </cell>
          <cell r="AI96">
            <v>83</v>
          </cell>
          <cell r="AJ96">
            <v>168</v>
          </cell>
          <cell r="AK96">
            <v>46.5</v>
          </cell>
          <cell r="AL96">
            <v>293</v>
          </cell>
          <cell r="AM96">
            <v>204</v>
          </cell>
          <cell r="AN96">
            <v>236</v>
          </cell>
          <cell r="AO96">
            <v>278</v>
          </cell>
          <cell r="AP96">
            <v>110</v>
          </cell>
          <cell r="AQ96">
            <v>172</v>
          </cell>
          <cell r="AR96">
            <v>175</v>
          </cell>
          <cell r="AS96">
            <v>145</v>
          </cell>
        </row>
        <row r="97">
          <cell r="C97">
            <v>19</v>
          </cell>
          <cell r="D97">
            <v>170</v>
          </cell>
          <cell r="E97">
            <v>75</v>
          </cell>
          <cell r="F97">
            <v>63.1</v>
          </cell>
          <cell r="G97">
            <v>75.599999999999994</v>
          </cell>
          <cell r="H97">
            <v>82.9</v>
          </cell>
          <cell r="I97">
            <v>76.8</v>
          </cell>
          <cell r="J97">
            <v>62.1</v>
          </cell>
          <cell r="K97">
            <v>22.6</v>
          </cell>
          <cell r="L97">
            <v>16.5</v>
          </cell>
          <cell r="M97">
            <v>17</v>
          </cell>
          <cell r="N97">
            <v>16.600000000000001</v>
          </cell>
          <cell r="O97">
            <v>14.9</v>
          </cell>
          <cell r="P97">
            <v>18.100000000000001</v>
          </cell>
          <cell r="Q97">
            <v>18.8</v>
          </cell>
          <cell r="R97">
            <v>19.100000000000001</v>
          </cell>
          <cell r="S97">
            <v>18.2</v>
          </cell>
          <cell r="T97">
            <v>16.2</v>
          </cell>
          <cell r="U97">
            <v>77</v>
          </cell>
          <cell r="V97">
            <v>60</v>
          </cell>
          <cell r="W97">
            <v>61</v>
          </cell>
          <cell r="X97">
            <v>59</v>
          </cell>
          <cell r="Y97">
            <v>57</v>
          </cell>
          <cell r="Z97">
            <v>80</v>
          </cell>
          <cell r="AA97">
            <v>72</v>
          </cell>
          <cell r="AB97">
            <v>74</v>
          </cell>
          <cell r="AC97">
            <v>70</v>
          </cell>
          <cell r="AD97">
            <v>64</v>
          </cell>
          <cell r="AE97">
            <v>114.7</v>
          </cell>
          <cell r="AF97">
            <v>195</v>
          </cell>
          <cell r="AG97">
            <v>87.2</v>
          </cell>
          <cell r="AH97">
            <v>34.299999999999997</v>
          </cell>
          <cell r="AI97">
            <v>87.6</v>
          </cell>
          <cell r="AJ97">
            <v>186</v>
          </cell>
          <cell r="AK97">
            <v>58.6</v>
          </cell>
          <cell r="AL97">
            <v>305</v>
          </cell>
          <cell r="AM97">
            <v>226</v>
          </cell>
          <cell r="AN97">
            <v>234</v>
          </cell>
          <cell r="AO97">
            <v>304</v>
          </cell>
          <cell r="AP97">
            <v>125</v>
          </cell>
          <cell r="AQ97">
            <v>182</v>
          </cell>
          <cell r="AR97">
            <v>181</v>
          </cell>
          <cell r="AS97">
            <v>139</v>
          </cell>
        </row>
        <row r="98">
          <cell r="C98">
            <v>20</v>
          </cell>
          <cell r="D98">
            <v>174</v>
          </cell>
          <cell r="E98">
            <v>68</v>
          </cell>
          <cell r="F98">
            <v>66.3</v>
          </cell>
          <cell r="G98">
            <v>67.7</v>
          </cell>
          <cell r="H98">
            <v>79.2</v>
          </cell>
          <cell r="I98">
            <v>73.2</v>
          </cell>
          <cell r="J98">
            <v>57.4</v>
          </cell>
          <cell r="K98">
            <v>18.100000000000001</v>
          </cell>
          <cell r="L98">
            <v>14.7</v>
          </cell>
          <cell r="M98">
            <v>14.3</v>
          </cell>
          <cell r="N98">
            <v>14</v>
          </cell>
          <cell r="O98">
            <v>11</v>
          </cell>
          <cell r="P98">
            <v>14.2</v>
          </cell>
          <cell r="Q98">
            <v>17.3</v>
          </cell>
          <cell r="R98">
            <v>14.8</v>
          </cell>
          <cell r="S98">
            <v>14.7</v>
          </cell>
          <cell r="T98">
            <v>12.3</v>
          </cell>
          <cell r="U98">
            <v>66</v>
          </cell>
          <cell r="V98">
            <v>54</v>
          </cell>
          <cell r="W98">
            <v>57</v>
          </cell>
          <cell r="X98">
            <v>52</v>
          </cell>
          <cell r="Y98">
            <v>48</v>
          </cell>
          <cell r="Z98">
            <v>66</v>
          </cell>
          <cell r="AA98">
            <v>68</v>
          </cell>
          <cell r="AB98">
            <v>66</v>
          </cell>
          <cell r="AC98">
            <v>61</v>
          </cell>
          <cell r="AD98">
            <v>52</v>
          </cell>
          <cell r="AE98">
            <v>105</v>
          </cell>
          <cell r="AF98">
            <v>201</v>
          </cell>
          <cell r="AG98">
            <v>87.6</v>
          </cell>
          <cell r="AH98">
            <v>33.4</v>
          </cell>
          <cell r="AI98">
            <v>78.5</v>
          </cell>
          <cell r="AJ98">
            <v>162</v>
          </cell>
          <cell r="AK98">
            <v>51.2</v>
          </cell>
          <cell r="AL98">
            <v>301</v>
          </cell>
          <cell r="AM98">
            <v>214</v>
          </cell>
          <cell r="AN98">
            <v>221</v>
          </cell>
          <cell r="AO98">
            <v>282</v>
          </cell>
          <cell r="AP98">
            <v>125</v>
          </cell>
          <cell r="AQ98">
            <v>179</v>
          </cell>
          <cell r="AR98">
            <v>173</v>
          </cell>
          <cell r="AS98">
            <v>136</v>
          </cell>
        </row>
        <row r="99">
          <cell r="C99">
            <v>18</v>
          </cell>
          <cell r="D99">
            <v>169</v>
          </cell>
          <cell r="E99">
            <v>53</v>
          </cell>
          <cell r="F99">
            <v>63.7</v>
          </cell>
          <cell r="G99">
            <v>69.099999999999994</v>
          </cell>
          <cell r="H99">
            <v>70.3</v>
          </cell>
          <cell r="I99">
            <v>64</v>
          </cell>
          <cell r="J99">
            <v>55.9</v>
          </cell>
          <cell r="K99">
            <v>17.899999999999999</v>
          </cell>
          <cell r="L99">
            <v>13.8</v>
          </cell>
          <cell r="M99">
            <v>14.2</v>
          </cell>
          <cell r="N99">
            <v>13.1</v>
          </cell>
          <cell r="O99">
            <v>11.7</v>
          </cell>
          <cell r="P99">
            <v>15.7</v>
          </cell>
          <cell r="Q99">
            <v>16.600000000000001</v>
          </cell>
          <cell r="R99">
            <v>16.3</v>
          </cell>
          <cell r="S99">
            <v>15.2</v>
          </cell>
          <cell r="T99">
            <v>14.2</v>
          </cell>
          <cell r="U99">
            <v>64</v>
          </cell>
          <cell r="V99">
            <v>53</v>
          </cell>
          <cell r="W99">
            <v>50</v>
          </cell>
          <cell r="X99">
            <v>46</v>
          </cell>
          <cell r="Y99">
            <v>45</v>
          </cell>
          <cell r="Z99">
            <v>60</v>
          </cell>
          <cell r="AA99">
            <v>61</v>
          </cell>
          <cell r="AB99">
            <v>60.5</v>
          </cell>
          <cell r="AC99">
            <v>57</v>
          </cell>
          <cell r="AD99">
            <v>55</v>
          </cell>
          <cell r="AE99">
            <v>103.9</v>
          </cell>
          <cell r="AF99">
            <v>185</v>
          </cell>
          <cell r="AG99">
            <v>74</v>
          </cell>
          <cell r="AH99">
            <v>44.4</v>
          </cell>
          <cell r="AI99">
            <v>74.7</v>
          </cell>
          <cell r="AJ99">
            <v>159</v>
          </cell>
          <cell r="AK99">
            <v>49.7</v>
          </cell>
          <cell r="AL99">
            <v>220</v>
          </cell>
          <cell r="AM99">
            <v>189</v>
          </cell>
          <cell r="AN99">
            <v>184</v>
          </cell>
          <cell r="AO99">
            <v>260</v>
          </cell>
          <cell r="AP99">
            <v>120</v>
          </cell>
          <cell r="AQ99">
            <v>166</v>
          </cell>
          <cell r="AR99">
            <v>169</v>
          </cell>
          <cell r="AS99">
            <v>140</v>
          </cell>
        </row>
        <row r="100">
          <cell r="C100">
            <v>18</v>
          </cell>
          <cell r="D100">
            <v>168</v>
          </cell>
          <cell r="E100">
            <v>56</v>
          </cell>
          <cell r="F100">
            <v>60.4</v>
          </cell>
          <cell r="G100">
            <v>74.599999999999994</v>
          </cell>
          <cell r="H100">
            <v>82.2</v>
          </cell>
          <cell r="I100">
            <v>76.5</v>
          </cell>
          <cell r="J100">
            <v>65.7</v>
          </cell>
          <cell r="K100">
            <v>18.899999999999999</v>
          </cell>
          <cell r="L100">
            <v>14.1</v>
          </cell>
          <cell r="M100">
            <v>14</v>
          </cell>
          <cell r="N100">
            <v>12.5</v>
          </cell>
          <cell r="O100">
            <v>12.3</v>
          </cell>
          <cell r="P100">
            <v>14.6</v>
          </cell>
          <cell r="Q100">
            <v>15.3</v>
          </cell>
          <cell r="R100">
            <v>15.9</v>
          </cell>
          <cell r="S100">
            <v>14.8</v>
          </cell>
          <cell r="T100">
            <v>11.9</v>
          </cell>
          <cell r="U100">
            <v>65</v>
          </cell>
          <cell r="V100">
            <v>52</v>
          </cell>
          <cell r="W100">
            <v>50</v>
          </cell>
          <cell r="X100">
            <v>48</v>
          </cell>
          <cell r="Y100">
            <v>49</v>
          </cell>
          <cell r="Z100">
            <v>60</v>
          </cell>
          <cell r="AA100">
            <v>65</v>
          </cell>
          <cell r="AB100">
            <v>62</v>
          </cell>
          <cell r="AC100">
            <v>60</v>
          </cell>
          <cell r="AD100">
            <v>53</v>
          </cell>
          <cell r="AE100">
            <v>96.5</v>
          </cell>
          <cell r="AF100">
            <v>193</v>
          </cell>
          <cell r="AG100">
            <v>74</v>
          </cell>
          <cell r="AH100">
            <v>36.4</v>
          </cell>
          <cell r="AI100">
            <v>77.900000000000006</v>
          </cell>
          <cell r="AJ100">
            <v>148</v>
          </cell>
          <cell r="AK100">
            <v>51.2</v>
          </cell>
          <cell r="AL100">
            <v>280</v>
          </cell>
          <cell r="AM100">
            <v>194</v>
          </cell>
          <cell r="AN100">
            <v>212</v>
          </cell>
          <cell r="AO100">
            <v>272</v>
          </cell>
          <cell r="AP100">
            <v>119</v>
          </cell>
          <cell r="AQ100">
            <v>176</v>
          </cell>
          <cell r="AR100">
            <v>179</v>
          </cell>
          <cell r="AS100">
            <v>142</v>
          </cell>
        </row>
        <row r="101">
          <cell r="C101">
            <v>20</v>
          </cell>
          <cell r="D101">
            <v>172</v>
          </cell>
          <cell r="E101">
            <v>67</v>
          </cell>
          <cell r="F101">
            <v>63.3</v>
          </cell>
          <cell r="G101">
            <v>70.7</v>
          </cell>
          <cell r="H101">
            <v>76.400000000000006</v>
          </cell>
          <cell r="I101">
            <v>70.7</v>
          </cell>
          <cell r="J101">
            <v>59.6</v>
          </cell>
          <cell r="K101">
            <v>16.8</v>
          </cell>
          <cell r="L101">
            <v>14.8</v>
          </cell>
          <cell r="M101">
            <v>15.3</v>
          </cell>
          <cell r="N101">
            <v>14.1</v>
          </cell>
          <cell r="O101">
            <v>12.4</v>
          </cell>
          <cell r="P101">
            <v>15.1</v>
          </cell>
          <cell r="Q101">
            <v>17.5</v>
          </cell>
          <cell r="R101">
            <v>17.600000000000001</v>
          </cell>
          <cell r="S101">
            <v>15.8</v>
          </cell>
          <cell r="T101">
            <v>14.1</v>
          </cell>
          <cell r="U101">
            <v>66</v>
          </cell>
          <cell r="V101">
            <v>55</v>
          </cell>
          <cell r="W101">
            <v>57</v>
          </cell>
          <cell r="X101">
            <v>56</v>
          </cell>
          <cell r="Y101">
            <v>49</v>
          </cell>
          <cell r="Z101">
            <v>65</v>
          </cell>
          <cell r="AA101">
            <v>66</v>
          </cell>
          <cell r="AB101">
            <v>65</v>
          </cell>
          <cell r="AC101">
            <v>60</v>
          </cell>
          <cell r="AD101">
            <v>58</v>
          </cell>
          <cell r="AE101">
            <v>105.7</v>
          </cell>
          <cell r="AF101">
            <v>196</v>
          </cell>
          <cell r="AG101">
            <v>82.9</v>
          </cell>
          <cell r="AH101">
            <v>32.6</v>
          </cell>
          <cell r="AI101">
            <v>80.2</v>
          </cell>
          <cell r="AJ101">
            <v>170</v>
          </cell>
          <cell r="AK101">
            <v>52.7</v>
          </cell>
          <cell r="AL101">
            <v>295</v>
          </cell>
          <cell r="AM101">
            <v>195</v>
          </cell>
          <cell r="AN101">
            <v>205</v>
          </cell>
          <cell r="AO101">
            <v>277</v>
          </cell>
          <cell r="AP101">
            <v>115</v>
          </cell>
          <cell r="AQ101">
            <v>185</v>
          </cell>
          <cell r="AR101">
            <v>182</v>
          </cell>
          <cell r="AS101">
            <v>134</v>
          </cell>
        </row>
        <row r="102">
          <cell r="C102">
            <v>19</v>
          </cell>
          <cell r="D102">
            <v>179</v>
          </cell>
          <cell r="E102">
            <v>56</v>
          </cell>
          <cell r="F102">
            <v>60.9</v>
          </cell>
          <cell r="G102">
            <v>68.599999999999994</v>
          </cell>
          <cell r="H102">
            <v>76.3</v>
          </cell>
          <cell r="I102">
            <v>72.900000000000006</v>
          </cell>
          <cell r="J102">
            <v>58</v>
          </cell>
          <cell r="K102">
            <v>15.6</v>
          </cell>
          <cell r="L102">
            <v>13.8</v>
          </cell>
          <cell r="M102">
            <v>14.4</v>
          </cell>
          <cell r="N102">
            <v>13.4</v>
          </cell>
          <cell r="O102">
            <v>12.2</v>
          </cell>
          <cell r="P102">
            <v>13.5</v>
          </cell>
          <cell r="Q102">
            <v>15</v>
          </cell>
          <cell r="R102">
            <v>15.7</v>
          </cell>
          <cell r="S102">
            <v>15.9</v>
          </cell>
          <cell r="T102">
            <v>14.6</v>
          </cell>
          <cell r="U102">
            <v>65</v>
          </cell>
          <cell r="V102">
            <v>54</v>
          </cell>
          <cell r="W102">
            <v>51</v>
          </cell>
          <cell r="X102">
            <v>49</v>
          </cell>
          <cell r="Y102">
            <v>46</v>
          </cell>
          <cell r="Z102">
            <v>64</v>
          </cell>
          <cell r="AA102">
            <v>59</v>
          </cell>
          <cell r="AB102">
            <v>65</v>
          </cell>
          <cell r="AC102">
            <v>60</v>
          </cell>
          <cell r="AD102">
            <v>59</v>
          </cell>
          <cell r="AE102">
            <v>102.8</v>
          </cell>
          <cell r="AF102">
            <v>186</v>
          </cell>
          <cell r="AG102">
            <v>79.400000000000006</v>
          </cell>
          <cell r="AH102">
            <v>34.200000000000003</v>
          </cell>
          <cell r="AI102">
            <v>73.7</v>
          </cell>
          <cell r="AJ102">
            <v>156</v>
          </cell>
          <cell r="AK102">
            <v>55.3</v>
          </cell>
          <cell r="AL102">
            <v>305</v>
          </cell>
          <cell r="AM102">
            <v>201</v>
          </cell>
          <cell r="AN102">
            <v>215</v>
          </cell>
          <cell r="AO102">
            <v>245</v>
          </cell>
          <cell r="AP102">
            <v>125</v>
          </cell>
          <cell r="AQ102">
            <v>182</v>
          </cell>
          <cell r="AR102">
            <v>174</v>
          </cell>
          <cell r="AS102">
            <v>140</v>
          </cell>
        </row>
        <row r="103">
          <cell r="C103">
            <v>18</v>
          </cell>
          <cell r="D103">
            <v>175</v>
          </cell>
          <cell r="E103">
            <v>77</v>
          </cell>
          <cell r="F103">
            <v>62.3</v>
          </cell>
          <cell r="G103">
            <v>72.8</v>
          </cell>
          <cell r="H103">
            <v>82.4</v>
          </cell>
          <cell r="I103">
            <v>73.5</v>
          </cell>
          <cell r="J103">
            <v>63.4</v>
          </cell>
          <cell r="K103">
            <v>18.899999999999999</v>
          </cell>
          <cell r="L103">
            <v>16.3</v>
          </cell>
          <cell r="M103">
            <v>15.7</v>
          </cell>
          <cell r="N103">
            <v>12.8</v>
          </cell>
          <cell r="O103">
            <v>12.6</v>
          </cell>
          <cell r="P103">
            <v>20.100000000000001</v>
          </cell>
          <cell r="Q103">
            <v>18</v>
          </cell>
          <cell r="R103">
            <v>18.2</v>
          </cell>
          <cell r="S103">
            <v>16.899999999999999</v>
          </cell>
          <cell r="T103">
            <v>13.6</v>
          </cell>
          <cell r="U103">
            <v>64</v>
          </cell>
          <cell r="V103">
            <v>52</v>
          </cell>
          <cell r="W103">
            <v>54</v>
          </cell>
          <cell r="X103">
            <v>49</v>
          </cell>
          <cell r="Y103">
            <v>41</v>
          </cell>
          <cell r="Z103">
            <v>71</v>
          </cell>
          <cell r="AA103">
            <v>70</v>
          </cell>
          <cell r="AB103">
            <v>66</v>
          </cell>
          <cell r="AC103">
            <v>61</v>
          </cell>
          <cell r="AD103">
            <v>56</v>
          </cell>
          <cell r="AE103">
            <v>99.6</v>
          </cell>
          <cell r="AF103">
            <v>210</v>
          </cell>
          <cell r="AG103">
            <v>88.7</v>
          </cell>
          <cell r="AH103">
            <v>35.9</v>
          </cell>
          <cell r="AI103">
            <v>88.5</v>
          </cell>
          <cell r="AJ103">
            <v>172</v>
          </cell>
          <cell r="AK103">
            <v>55.4</v>
          </cell>
          <cell r="AL103">
            <v>260</v>
          </cell>
          <cell r="AM103">
            <v>219</v>
          </cell>
          <cell r="AN103">
            <v>224</v>
          </cell>
          <cell r="AO103">
            <v>290</v>
          </cell>
          <cell r="AP103">
            <v>135</v>
          </cell>
          <cell r="AQ103">
            <v>184</v>
          </cell>
          <cell r="AR103">
            <v>171</v>
          </cell>
          <cell r="AS103">
            <v>136</v>
          </cell>
        </row>
        <row r="104">
          <cell r="C104">
            <v>19</v>
          </cell>
          <cell r="D104">
            <v>165</v>
          </cell>
          <cell r="E104">
            <v>62</v>
          </cell>
          <cell r="F104">
            <v>69.099999999999994</v>
          </cell>
          <cell r="G104">
            <v>73</v>
          </cell>
          <cell r="H104">
            <v>80</v>
          </cell>
          <cell r="I104">
            <v>69.7</v>
          </cell>
          <cell r="J104">
            <v>62.3</v>
          </cell>
          <cell r="K104">
            <v>18.3</v>
          </cell>
          <cell r="L104">
            <v>12</v>
          </cell>
          <cell r="M104">
            <v>13.4</v>
          </cell>
          <cell r="N104">
            <v>13.1</v>
          </cell>
          <cell r="O104">
            <v>11.8</v>
          </cell>
          <cell r="P104">
            <v>13.9</v>
          </cell>
          <cell r="Q104">
            <v>15.9</v>
          </cell>
          <cell r="R104">
            <v>17.3</v>
          </cell>
          <cell r="S104">
            <v>15.1</v>
          </cell>
          <cell r="T104">
            <v>13.5</v>
          </cell>
          <cell r="U104">
            <v>59</v>
          </cell>
          <cell r="V104">
            <v>51</v>
          </cell>
          <cell r="W104">
            <v>53</v>
          </cell>
          <cell r="X104">
            <v>49</v>
          </cell>
          <cell r="Y104">
            <v>46</v>
          </cell>
          <cell r="Z104">
            <v>69</v>
          </cell>
          <cell r="AA104">
            <v>60</v>
          </cell>
          <cell r="AB104">
            <v>61</v>
          </cell>
          <cell r="AC104">
            <v>55</v>
          </cell>
          <cell r="AD104">
            <v>51</v>
          </cell>
          <cell r="AE104">
            <v>95.8</v>
          </cell>
          <cell r="AF104">
            <v>205</v>
          </cell>
          <cell r="AG104">
            <v>78.3</v>
          </cell>
          <cell r="AH104">
            <v>28.8</v>
          </cell>
          <cell r="AI104">
            <v>81.400000000000006</v>
          </cell>
          <cell r="AJ104">
            <v>144</v>
          </cell>
          <cell r="AK104">
            <v>47.8</v>
          </cell>
          <cell r="AL104">
            <v>305</v>
          </cell>
          <cell r="AM104">
            <v>192</v>
          </cell>
          <cell r="AN104">
            <v>241</v>
          </cell>
          <cell r="AO104">
            <v>262</v>
          </cell>
          <cell r="AP104">
            <v>116</v>
          </cell>
          <cell r="AQ104">
            <v>174</v>
          </cell>
          <cell r="AR104">
            <v>166</v>
          </cell>
          <cell r="AS104">
            <v>136</v>
          </cell>
        </row>
        <row r="105">
          <cell r="C105">
            <v>17</v>
          </cell>
          <cell r="D105">
            <v>168</v>
          </cell>
          <cell r="E105">
            <v>65</v>
          </cell>
          <cell r="F105">
            <v>59.5</v>
          </cell>
          <cell r="G105">
            <v>69.7</v>
          </cell>
          <cell r="H105">
            <v>72.900000000000006</v>
          </cell>
          <cell r="I105">
            <v>67.400000000000006</v>
          </cell>
          <cell r="J105">
            <v>57.2</v>
          </cell>
          <cell r="K105">
            <v>17.8</v>
          </cell>
          <cell r="L105">
            <v>14.7</v>
          </cell>
          <cell r="M105">
            <v>14.6</v>
          </cell>
          <cell r="N105">
            <v>14.7</v>
          </cell>
          <cell r="O105">
            <v>12.1</v>
          </cell>
          <cell r="P105">
            <v>17.600000000000001</v>
          </cell>
          <cell r="Q105">
            <v>17.2</v>
          </cell>
          <cell r="R105">
            <v>17.2</v>
          </cell>
          <cell r="S105">
            <v>14.2</v>
          </cell>
          <cell r="T105">
            <v>14</v>
          </cell>
          <cell r="U105">
            <v>65</v>
          </cell>
          <cell r="V105">
            <v>56</v>
          </cell>
          <cell r="W105">
            <v>57</v>
          </cell>
          <cell r="X105">
            <v>54</v>
          </cell>
          <cell r="Y105">
            <v>49</v>
          </cell>
          <cell r="Z105">
            <v>69</v>
          </cell>
          <cell r="AA105">
            <v>70</v>
          </cell>
          <cell r="AB105">
            <v>71</v>
          </cell>
          <cell r="AC105">
            <v>64</v>
          </cell>
          <cell r="AD105">
            <v>62</v>
          </cell>
          <cell r="AE105">
            <v>102.6</v>
          </cell>
          <cell r="AF105">
            <v>191</v>
          </cell>
          <cell r="AG105">
            <v>87</v>
          </cell>
          <cell r="AH105">
            <v>35.1</v>
          </cell>
          <cell r="AI105">
            <v>86.4</v>
          </cell>
          <cell r="AJ105">
            <v>171</v>
          </cell>
          <cell r="AK105">
            <v>51.6</v>
          </cell>
          <cell r="AL105">
            <v>290</v>
          </cell>
          <cell r="AM105">
            <v>211</v>
          </cell>
          <cell r="AN105">
            <v>215</v>
          </cell>
          <cell r="AO105">
            <v>292</v>
          </cell>
          <cell r="AP105">
            <v>116</v>
          </cell>
          <cell r="AQ105">
            <v>174</v>
          </cell>
          <cell r="AR105">
            <v>169</v>
          </cell>
          <cell r="AS105">
            <v>144</v>
          </cell>
        </row>
        <row r="106">
          <cell r="C106">
            <v>18</v>
          </cell>
          <cell r="D106">
            <v>176</v>
          </cell>
          <cell r="E106">
            <v>68</v>
          </cell>
          <cell r="F106">
            <v>68.099999999999994</v>
          </cell>
          <cell r="G106">
            <v>74.2</v>
          </cell>
          <cell r="H106">
            <v>78.7</v>
          </cell>
          <cell r="I106">
            <v>73.7</v>
          </cell>
          <cell r="J106">
            <v>62.3</v>
          </cell>
          <cell r="K106">
            <v>19.399999999999999</v>
          </cell>
          <cell r="L106">
            <v>14.6</v>
          </cell>
          <cell r="M106">
            <v>16.5</v>
          </cell>
          <cell r="N106">
            <v>14.6</v>
          </cell>
          <cell r="O106">
            <v>13.6</v>
          </cell>
          <cell r="P106">
            <v>17.3</v>
          </cell>
          <cell r="Q106">
            <v>17.100000000000001</v>
          </cell>
          <cell r="R106">
            <v>17</v>
          </cell>
          <cell r="S106">
            <v>14.2</v>
          </cell>
          <cell r="T106">
            <v>13</v>
          </cell>
          <cell r="U106">
            <v>65</v>
          </cell>
          <cell r="V106">
            <v>53</v>
          </cell>
          <cell r="W106">
            <v>55</v>
          </cell>
          <cell r="X106">
            <v>50</v>
          </cell>
          <cell r="Y106">
            <v>49</v>
          </cell>
          <cell r="Z106">
            <v>65</v>
          </cell>
          <cell r="AA106">
            <v>66</v>
          </cell>
          <cell r="AB106">
            <v>64</v>
          </cell>
          <cell r="AC106">
            <v>62</v>
          </cell>
          <cell r="AD106">
            <v>59</v>
          </cell>
          <cell r="AE106">
            <v>107.6</v>
          </cell>
          <cell r="AF106">
            <v>205</v>
          </cell>
          <cell r="AG106">
            <v>86.5</v>
          </cell>
          <cell r="AH106">
            <v>33.6</v>
          </cell>
          <cell r="AI106">
            <v>89.9</v>
          </cell>
          <cell r="AJ106">
            <v>155</v>
          </cell>
          <cell r="AK106">
            <v>55.1</v>
          </cell>
          <cell r="AL106">
            <v>285</v>
          </cell>
          <cell r="AM106">
            <v>220</v>
          </cell>
          <cell r="AN106">
            <v>255</v>
          </cell>
          <cell r="AO106">
            <v>284</v>
          </cell>
          <cell r="AP106">
            <v>130</v>
          </cell>
          <cell r="AQ106">
            <v>176</v>
          </cell>
          <cell r="AR106">
            <v>170</v>
          </cell>
          <cell r="AS106">
            <v>125</v>
          </cell>
        </row>
        <row r="107">
          <cell r="C107">
            <v>18</v>
          </cell>
          <cell r="D107">
            <v>181</v>
          </cell>
          <cell r="E107">
            <v>62</v>
          </cell>
          <cell r="F107">
            <v>70.400000000000006</v>
          </cell>
          <cell r="G107">
            <v>79.599999999999994</v>
          </cell>
          <cell r="H107">
            <v>83.2</v>
          </cell>
          <cell r="I107">
            <v>75.7</v>
          </cell>
          <cell r="J107">
            <v>66.5</v>
          </cell>
          <cell r="K107">
            <v>22.3</v>
          </cell>
          <cell r="L107">
            <v>17.399999999999999</v>
          </cell>
          <cell r="M107">
            <v>17.8</v>
          </cell>
          <cell r="N107">
            <v>17</v>
          </cell>
          <cell r="O107">
            <v>15.3</v>
          </cell>
          <cell r="P107">
            <v>17.3</v>
          </cell>
          <cell r="Q107">
            <v>17.399999999999999</v>
          </cell>
          <cell r="R107">
            <v>18.100000000000001</v>
          </cell>
          <cell r="S107">
            <v>17.2</v>
          </cell>
          <cell r="T107">
            <v>15.6</v>
          </cell>
          <cell r="U107">
            <v>79</v>
          </cell>
          <cell r="V107">
            <v>58</v>
          </cell>
          <cell r="W107">
            <v>60</v>
          </cell>
          <cell r="X107">
            <v>59</v>
          </cell>
          <cell r="Y107">
            <v>55</v>
          </cell>
          <cell r="Z107">
            <v>70</v>
          </cell>
          <cell r="AA107">
            <v>69</v>
          </cell>
          <cell r="AB107">
            <v>71</v>
          </cell>
          <cell r="AC107">
            <v>69</v>
          </cell>
          <cell r="AD107">
            <v>62</v>
          </cell>
          <cell r="AE107">
            <v>113.2</v>
          </cell>
          <cell r="AF107">
            <v>201</v>
          </cell>
          <cell r="AG107">
            <v>87.9</v>
          </cell>
          <cell r="AH107">
            <v>43.1</v>
          </cell>
          <cell r="AI107">
            <v>90.2</v>
          </cell>
          <cell r="AJ107">
            <v>171</v>
          </cell>
          <cell r="AK107">
            <v>56.7</v>
          </cell>
          <cell r="AL107">
            <v>275</v>
          </cell>
          <cell r="AM107">
            <v>234</v>
          </cell>
          <cell r="AN107">
            <v>259</v>
          </cell>
          <cell r="AO107">
            <v>302</v>
          </cell>
          <cell r="AP107">
            <v>114</v>
          </cell>
          <cell r="AQ107">
            <v>174</v>
          </cell>
          <cell r="AR107">
            <v>178</v>
          </cell>
          <cell r="AS107">
            <v>147</v>
          </cell>
        </row>
        <row r="108">
          <cell r="C108">
            <v>18</v>
          </cell>
          <cell r="D108">
            <v>180</v>
          </cell>
          <cell r="E108">
            <v>67</v>
          </cell>
          <cell r="F108">
            <v>62.8</v>
          </cell>
          <cell r="G108">
            <v>72.599999999999994</v>
          </cell>
          <cell r="H108">
            <v>86.2</v>
          </cell>
          <cell r="I108">
            <v>75.400000000000006</v>
          </cell>
          <cell r="J108">
            <v>58.1</v>
          </cell>
          <cell r="K108">
            <v>18.600000000000001</v>
          </cell>
          <cell r="L108">
            <v>13.7</v>
          </cell>
          <cell r="M108">
            <v>14</v>
          </cell>
          <cell r="N108">
            <v>12.7</v>
          </cell>
          <cell r="O108">
            <v>10.199999999999999</v>
          </cell>
          <cell r="P108">
            <v>15</v>
          </cell>
          <cell r="Q108">
            <v>14.8</v>
          </cell>
          <cell r="R108">
            <v>17.399999999999999</v>
          </cell>
          <cell r="S108">
            <v>15.6</v>
          </cell>
          <cell r="T108">
            <v>13.9</v>
          </cell>
          <cell r="U108">
            <v>59</v>
          </cell>
          <cell r="V108">
            <v>51</v>
          </cell>
          <cell r="W108">
            <v>54</v>
          </cell>
          <cell r="X108">
            <v>49</v>
          </cell>
          <cell r="Y108">
            <v>44</v>
          </cell>
          <cell r="Z108">
            <v>65</v>
          </cell>
          <cell r="AA108">
            <v>64</v>
          </cell>
          <cell r="AB108">
            <v>63</v>
          </cell>
          <cell r="AC108">
            <v>60</v>
          </cell>
          <cell r="AD108">
            <v>55</v>
          </cell>
          <cell r="AE108">
            <v>95.5</v>
          </cell>
          <cell r="AF108">
            <v>215</v>
          </cell>
          <cell r="AG108">
            <v>76.5</v>
          </cell>
          <cell r="AH108">
            <v>37</v>
          </cell>
          <cell r="AI108">
            <v>78.3</v>
          </cell>
          <cell r="AJ108">
            <v>165</v>
          </cell>
          <cell r="AK108">
            <v>55.2</v>
          </cell>
          <cell r="AL108">
            <v>320</v>
          </cell>
          <cell r="AM108">
            <v>201</v>
          </cell>
          <cell r="AN108">
            <v>226</v>
          </cell>
          <cell r="AO108">
            <v>265</v>
          </cell>
          <cell r="AP108">
            <v>118</v>
          </cell>
          <cell r="AQ108">
            <v>180</v>
          </cell>
          <cell r="AR108">
            <v>185</v>
          </cell>
          <cell r="AS108">
            <v>160</v>
          </cell>
        </row>
        <row r="109">
          <cell r="C109">
            <v>18</v>
          </cell>
          <cell r="D109">
            <v>176</v>
          </cell>
          <cell r="E109">
            <v>85</v>
          </cell>
          <cell r="F109">
            <v>70.900000000000006</v>
          </cell>
          <cell r="G109">
            <v>74.8</v>
          </cell>
          <cell r="H109">
            <v>87.8</v>
          </cell>
          <cell r="I109">
            <v>75.900000000000006</v>
          </cell>
          <cell r="J109">
            <v>61</v>
          </cell>
          <cell r="K109">
            <v>19.5</v>
          </cell>
          <cell r="L109">
            <v>15.4</v>
          </cell>
          <cell r="M109">
            <v>16.2</v>
          </cell>
          <cell r="N109">
            <v>15</v>
          </cell>
          <cell r="O109">
            <v>13.6</v>
          </cell>
          <cell r="P109">
            <v>18.8</v>
          </cell>
          <cell r="Q109">
            <v>18.100000000000001</v>
          </cell>
          <cell r="R109">
            <v>19.3</v>
          </cell>
          <cell r="S109">
            <v>17.7</v>
          </cell>
          <cell r="T109">
            <v>15.7</v>
          </cell>
          <cell r="U109">
            <v>71</v>
          </cell>
          <cell r="V109">
            <v>55</v>
          </cell>
          <cell r="W109">
            <v>54</v>
          </cell>
          <cell r="X109">
            <v>59</v>
          </cell>
          <cell r="Y109">
            <v>49</v>
          </cell>
          <cell r="Z109">
            <v>73</v>
          </cell>
          <cell r="AA109">
            <v>69</v>
          </cell>
          <cell r="AB109">
            <v>73</v>
          </cell>
          <cell r="AC109">
            <v>72</v>
          </cell>
          <cell r="AD109">
            <v>64</v>
          </cell>
          <cell r="AE109">
            <v>105.6</v>
          </cell>
          <cell r="AF109">
            <v>200</v>
          </cell>
          <cell r="AG109">
            <v>79.2</v>
          </cell>
          <cell r="AH109">
            <v>50.7</v>
          </cell>
          <cell r="AI109">
            <v>84.3</v>
          </cell>
          <cell r="AJ109">
            <v>176</v>
          </cell>
          <cell r="AK109">
            <v>52.4</v>
          </cell>
          <cell r="AL109">
            <v>285</v>
          </cell>
          <cell r="AM109">
            <v>206</v>
          </cell>
          <cell r="AN109">
            <v>238</v>
          </cell>
          <cell r="AO109">
            <v>297</v>
          </cell>
          <cell r="AP109">
            <v>125</v>
          </cell>
          <cell r="AQ109">
            <v>191</v>
          </cell>
          <cell r="AR109">
            <v>186</v>
          </cell>
          <cell r="AS109">
            <v>144</v>
          </cell>
        </row>
        <row r="110">
          <cell r="C110">
            <v>18</v>
          </cell>
          <cell r="D110">
            <v>180</v>
          </cell>
          <cell r="E110">
            <v>69</v>
          </cell>
          <cell r="F110">
            <v>67.3</v>
          </cell>
          <cell r="G110">
            <v>74.2</v>
          </cell>
          <cell r="H110">
            <v>82.2</v>
          </cell>
          <cell r="I110">
            <v>74.099999999999994</v>
          </cell>
          <cell r="J110">
            <v>56.5</v>
          </cell>
          <cell r="K110">
            <v>17.100000000000001</v>
          </cell>
          <cell r="L110">
            <v>14.4</v>
          </cell>
          <cell r="M110">
            <v>14.9</v>
          </cell>
          <cell r="N110">
            <v>14</v>
          </cell>
          <cell r="O110">
            <v>12.5</v>
          </cell>
          <cell r="P110">
            <v>17</v>
          </cell>
          <cell r="Q110">
            <v>16.600000000000001</v>
          </cell>
          <cell r="R110">
            <v>17.7</v>
          </cell>
          <cell r="S110">
            <v>17.600000000000001</v>
          </cell>
          <cell r="T110">
            <v>14.9</v>
          </cell>
          <cell r="U110">
            <v>57</v>
          </cell>
          <cell r="V110">
            <v>52</v>
          </cell>
          <cell r="W110">
            <v>51</v>
          </cell>
          <cell r="X110">
            <v>48</v>
          </cell>
          <cell r="Y110">
            <v>45</v>
          </cell>
          <cell r="Z110">
            <v>62</v>
          </cell>
          <cell r="AA110">
            <v>65</v>
          </cell>
          <cell r="AB110">
            <v>66</v>
          </cell>
          <cell r="AC110">
            <v>63</v>
          </cell>
          <cell r="AD110">
            <v>58</v>
          </cell>
          <cell r="AE110">
            <v>109.2</v>
          </cell>
          <cell r="AF110">
            <v>215</v>
          </cell>
          <cell r="AG110">
            <v>78.099999999999994</v>
          </cell>
          <cell r="AH110">
            <v>32.700000000000003</v>
          </cell>
          <cell r="AI110">
            <v>85.5</v>
          </cell>
          <cell r="AJ110">
            <v>162</v>
          </cell>
          <cell r="AK110">
            <v>53.1</v>
          </cell>
          <cell r="AL110">
            <v>315</v>
          </cell>
          <cell r="AM110">
            <v>203</v>
          </cell>
          <cell r="AN110">
            <v>212</v>
          </cell>
          <cell r="AO110">
            <v>271</v>
          </cell>
          <cell r="AP110">
            <v>127</v>
          </cell>
          <cell r="AQ110">
            <v>189</v>
          </cell>
          <cell r="AR110">
            <v>168</v>
          </cell>
          <cell r="AS110">
            <v>134</v>
          </cell>
        </row>
        <row r="111">
          <cell r="C111">
            <v>18</v>
          </cell>
          <cell r="D111">
            <v>165</v>
          </cell>
          <cell r="E111">
            <v>58</v>
          </cell>
          <cell r="F111">
            <v>61.1</v>
          </cell>
          <cell r="G111">
            <v>70.7</v>
          </cell>
          <cell r="H111">
            <v>78.5</v>
          </cell>
          <cell r="I111">
            <v>73.099999999999994</v>
          </cell>
          <cell r="J111">
            <v>59.1</v>
          </cell>
          <cell r="K111">
            <v>18.899999999999999</v>
          </cell>
          <cell r="L111">
            <v>13.4</v>
          </cell>
          <cell r="M111">
            <v>13.1</v>
          </cell>
          <cell r="N111">
            <v>12.2</v>
          </cell>
          <cell r="O111">
            <v>11.1</v>
          </cell>
          <cell r="P111">
            <v>13.9</v>
          </cell>
          <cell r="Q111">
            <v>16.2</v>
          </cell>
          <cell r="R111">
            <v>16.8</v>
          </cell>
          <cell r="S111">
            <v>15.4</v>
          </cell>
          <cell r="T111">
            <v>13.5</v>
          </cell>
          <cell r="U111">
            <v>59</v>
          </cell>
          <cell r="V111">
            <v>58</v>
          </cell>
          <cell r="W111">
            <v>54</v>
          </cell>
          <cell r="X111">
            <v>49</v>
          </cell>
          <cell r="Y111">
            <v>48</v>
          </cell>
          <cell r="Z111">
            <v>58</v>
          </cell>
          <cell r="AA111">
            <v>60</v>
          </cell>
          <cell r="AB111">
            <v>62</v>
          </cell>
          <cell r="AC111">
            <v>62</v>
          </cell>
          <cell r="AD111">
            <v>56</v>
          </cell>
          <cell r="AE111">
            <v>85.8</v>
          </cell>
          <cell r="AF111">
            <v>192</v>
          </cell>
          <cell r="AG111">
            <v>78.900000000000006</v>
          </cell>
          <cell r="AH111">
            <v>40.4</v>
          </cell>
          <cell r="AI111">
            <v>76.400000000000006</v>
          </cell>
          <cell r="AJ111">
            <v>154</v>
          </cell>
          <cell r="AK111">
            <v>51</v>
          </cell>
          <cell r="AL111">
            <v>275</v>
          </cell>
          <cell r="AM111">
            <v>194</v>
          </cell>
          <cell r="AN111">
            <v>234</v>
          </cell>
          <cell r="AO111">
            <v>255</v>
          </cell>
          <cell r="AP111">
            <v>106</v>
          </cell>
          <cell r="AQ111">
            <v>184</v>
          </cell>
          <cell r="AR111">
            <v>162</v>
          </cell>
          <cell r="AS111">
            <v>132</v>
          </cell>
        </row>
        <row r="112">
          <cell r="C112">
            <v>19</v>
          </cell>
          <cell r="D112">
            <v>180</v>
          </cell>
          <cell r="E112">
            <v>80</v>
          </cell>
          <cell r="F112">
            <v>65.599999999999994</v>
          </cell>
          <cell r="G112">
            <v>74.400000000000006</v>
          </cell>
          <cell r="H112">
            <v>69.599999999999994</v>
          </cell>
          <cell r="I112">
            <v>66.599999999999994</v>
          </cell>
          <cell r="J112">
            <v>50.5</v>
          </cell>
          <cell r="K112">
            <v>18.8</v>
          </cell>
          <cell r="L112">
            <v>15.3</v>
          </cell>
          <cell r="M112">
            <v>14.9</v>
          </cell>
          <cell r="N112">
            <v>13.9</v>
          </cell>
          <cell r="O112">
            <v>13</v>
          </cell>
          <cell r="P112">
            <v>19.100000000000001</v>
          </cell>
          <cell r="Q112">
            <v>18.100000000000001</v>
          </cell>
          <cell r="R112">
            <v>17.8</v>
          </cell>
          <cell r="S112">
            <v>15.7</v>
          </cell>
          <cell r="T112">
            <v>14.5</v>
          </cell>
          <cell r="U112">
            <v>68</v>
          </cell>
          <cell r="V112">
            <v>63</v>
          </cell>
          <cell r="W112">
            <v>61</v>
          </cell>
          <cell r="X112">
            <v>59</v>
          </cell>
          <cell r="Y112">
            <v>56</v>
          </cell>
          <cell r="Z112">
            <v>72</v>
          </cell>
          <cell r="AA112">
            <v>74</v>
          </cell>
          <cell r="AB112">
            <v>72</v>
          </cell>
          <cell r="AC112">
            <v>69</v>
          </cell>
          <cell r="AD112">
            <v>61</v>
          </cell>
          <cell r="AE112">
            <v>108.5</v>
          </cell>
          <cell r="AF112">
            <v>195</v>
          </cell>
          <cell r="AG112">
            <v>83.7</v>
          </cell>
          <cell r="AH112">
            <v>37.9</v>
          </cell>
          <cell r="AI112">
            <v>84.6</v>
          </cell>
          <cell r="AJ112">
            <v>182</v>
          </cell>
          <cell r="AK112">
            <v>56.3</v>
          </cell>
          <cell r="AL112">
            <v>275</v>
          </cell>
          <cell r="AM112">
            <v>206</v>
          </cell>
          <cell r="AN112">
            <v>276</v>
          </cell>
          <cell r="AO112">
            <v>287</v>
          </cell>
          <cell r="AP112">
            <v>106</v>
          </cell>
          <cell r="AQ112">
            <v>172</v>
          </cell>
          <cell r="AR112">
            <v>159</v>
          </cell>
          <cell r="AS112">
            <v>133</v>
          </cell>
        </row>
        <row r="113">
          <cell r="C113">
            <v>19</v>
          </cell>
          <cell r="D113">
            <v>175</v>
          </cell>
          <cell r="E113">
            <v>79</v>
          </cell>
          <cell r="F113">
            <v>66.599999999999994</v>
          </cell>
          <cell r="G113">
            <v>67.3</v>
          </cell>
          <cell r="H113">
            <v>65.5</v>
          </cell>
          <cell r="I113">
            <v>69.3</v>
          </cell>
          <cell r="J113">
            <v>56.1</v>
          </cell>
          <cell r="K113">
            <v>18</v>
          </cell>
          <cell r="L113">
            <v>13.9</v>
          </cell>
          <cell r="M113">
            <v>13.6</v>
          </cell>
          <cell r="N113">
            <v>13.3</v>
          </cell>
          <cell r="O113">
            <v>11.6</v>
          </cell>
          <cell r="P113">
            <v>16.7</v>
          </cell>
          <cell r="Q113">
            <v>16</v>
          </cell>
          <cell r="R113">
            <v>16.2</v>
          </cell>
          <cell r="S113">
            <v>15.7</v>
          </cell>
          <cell r="T113">
            <v>12.6</v>
          </cell>
          <cell r="U113">
            <v>54</v>
          </cell>
          <cell r="V113">
            <v>51</v>
          </cell>
          <cell r="W113">
            <v>52</v>
          </cell>
          <cell r="X113">
            <v>49</v>
          </cell>
          <cell r="Y113">
            <v>44</v>
          </cell>
          <cell r="Z113">
            <v>66</v>
          </cell>
          <cell r="AA113">
            <v>64</v>
          </cell>
          <cell r="AB113">
            <v>66</v>
          </cell>
          <cell r="AC113">
            <v>67</v>
          </cell>
          <cell r="AD113">
            <v>54</v>
          </cell>
          <cell r="AE113">
            <v>109.8</v>
          </cell>
          <cell r="AF113">
            <v>196</v>
          </cell>
          <cell r="AG113">
            <v>78.8</v>
          </cell>
          <cell r="AH113">
            <v>34.9</v>
          </cell>
          <cell r="AI113">
            <v>82.3</v>
          </cell>
          <cell r="AJ113">
            <v>158</v>
          </cell>
          <cell r="AK113">
            <v>44.8</v>
          </cell>
          <cell r="AL113">
            <v>285</v>
          </cell>
          <cell r="AM113">
            <v>204</v>
          </cell>
          <cell r="AN113">
            <v>264</v>
          </cell>
          <cell r="AO113">
            <v>276</v>
          </cell>
          <cell r="AP113">
            <v>132</v>
          </cell>
          <cell r="AQ113">
            <v>179</v>
          </cell>
          <cell r="AR113">
            <v>176</v>
          </cell>
          <cell r="AS113">
            <v>142</v>
          </cell>
        </row>
        <row r="114">
          <cell r="C114">
            <v>19</v>
          </cell>
          <cell r="D114">
            <v>173</v>
          </cell>
          <cell r="E114">
            <v>47</v>
          </cell>
          <cell r="F114">
            <v>67.900000000000006</v>
          </cell>
          <cell r="G114">
            <v>74.8</v>
          </cell>
          <cell r="H114">
            <v>76.8</v>
          </cell>
          <cell r="I114">
            <v>72.900000000000006</v>
          </cell>
          <cell r="J114">
            <v>60</v>
          </cell>
          <cell r="K114">
            <v>18</v>
          </cell>
          <cell r="L114">
            <v>14.4</v>
          </cell>
          <cell r="M114">
            <v>14.3</v>
          </cell>
          <cell r="N114">
            <v>13.7</v>
          </cell>
          <cell r="O114">
            <v>12.1</v>
          </cell>
          <cell r="P114">
            <v>20.7</v>
          </cell>
          <cell r="Q114">
            <v>16.3</v>
          </cell>
          <cell r="R114">
            <v>16.3</v>
          </cell>
          <cell r="S114">
            <v>15.2</v>
          </cell>
          <cell r="T114">
            <v>14.2</v>
          </cell>
          <cell r="U114">
            <v>64</v>
          </cell>
          <cell r="V114">
            <v>60</v>
          </cell>
          <cell r="W114">
            <v>54</v>
          </cell>
          <cell r="X114">
            <v>50</v>
          </cell>
          <cell r="Y114">
            <v>49</v>
          </cell>
          <cell r="Z114">
            <v>67</v>
          </cell>
          <cell r="AA114">
            <v>62</v>
          </cell>
          <cell r="AB114">
            <v>60</v>
          </cell>
          <cell r="AC114">
            <v>60</v>
          </cell>
          <cell r="AD114">
            <v>56</v>
          </cell>
          <cell r="AE114">
            <v>95.2</v>
          </cell>
          <cell r="AF114">
            <v>198</v>
          </cell>
          <cell r="AG114">
            <v>80.2</v>
          </cell>
          <cell r="AH114">
            <v>32.5</v>
          </cell>
          <cell r="AI114">
            <v>74.900000000000006</v>
          </cell>
          <cell r="AJ114">
            <v>159</v>
          </cell>
          <cell r="AK114">
            <v>52.2</v>
          </cell>
          <cell r="AL114">
            <v>305</v>
          </cell>
          <cell r="AM114">
            <v>189</v>
          </cell>
          <cell r="AN114">
            <v>209</v>
          </cell>
          <cell r="AO114">
            <v>268</v>
          </cell>
          <cell r="AP114">
            <v>138</v>
          </cell>
          <cell r="AQ114">
            <v>187</v>
          </cell>
          <cell r="AR114">
            <v>172</v>
          </cell>
          <cell r="AS114">
            <v>142</v>
          </cell>
        </row>
        <row r="115">
          <cell r="C115">
            <v>18</v>
          </cell>
          <cell r="D115">
            <v>165</v>
          </cell>
          <cell r="E115">
            <v>48</v>
          </cell>
          <cell r="F115">
            <v>62.5</v>
          </cell>
          <cell r="G115">
            <v>72.2</v>
          </cell>
          <cell r="H115">
            <v>77.7</v>
          </cell>
          <cell r="I115">
            <v>73.400000000000006</v>
          </cell>
          <cell r="J115">
            <v>60.4</v>
          </cell>
          <cell r="K115">
            <v>17.600000000000001</v>
          </cell>
          <cell r="L115">
            <v>13.8</v>
          </cell>
          <cell r="M115">
            <v>14.4</v>
          </cell>
          <cell r="N115">
            <v>14.1</v>
          </cell>
          <cell r="O115">
            <v>11.9</v>
          </cell>
          <cell r="P115">
            <v>14.5</v>
          </cell>
          <cell r="Q115">
            <v>16.8</v>
          </cell>
          <cell r="R115">
            <v>16.2</v>
          </cell>
          <cell r="S115">
            <v>15.7</v>
          </cell>
          <cell r="T115">
            <v>12.4</v>
          </cell>
          <cell r="U115">
            <v>59</v>
          </cell>
          <cell r="V115">
            <v>50</v>
          </cell>
          <cell r="W115">
            <v>51</v>
          </cell>
          <cell r="X115">
            <v>48</v>
          </cell>
          <cell r="Y115">
            <v>46</v>
          </cell>
          <cell r="Z115">
            <v>61</v>
          </cell>
          <cell r="AA115">
            <v>57</v>
          </cell>
          <cell r="AB115">
            <v>54</v>
          </cell>
          <cell r="AC115">
            <v>56</v>
          </cell>
          <cell r="AD115">
            <v>49</v>
          </cell>
          <cell r="AE115">
            <v>93.3</v>
          </cell>
          <cell r="AF115">
            <v>192</v>
          </cell>
          <cell r="AG115">
            <v>71.2</v>
          </cell>
          <cell r="AH115">
            <v>28.7</v>
          </cell>
          <cell r="AI115">
            <v>78</v>
          </cell>
          <cell r="AJ115">
            <v>151</v>
          </cell>
          <cell r="AK115">
            <v>46.5</v>
          </cell>
          <cell r="AL115">
            <v>265</v>
          </cell>
          <cell r="AM115">
            <v>186</v>
          </cell>
          <cell r="AN115">
            <v>187</v>
          </cell>
          <cell r="AO115">
            <v>264</v>
          </cell>
          <cell r="AP115">
            <v>106</v>
          </cell>
          <cell r="AQ115">
            <v>146</v>
          </cell>
          <cell r="AR115">
            <v>154</v>
          </cell>
          <cell r="AS115">
            <v>125</v>
          </cell>
        </row>
        <row r="116">
          <cell r="C116">
            <v>18</v>
          </cell>
          <cell r="D116">
            <v>177</v>
          </cell>
          <cell r="E116">
            <v>58</v>
          </cell>
          <cell r="F116">
            <v>61</v>
          </cell>
          <cell r="G116">
            <v>70.900000000000006</v>
          </cell>
          <cell r="H116">
            <v>79.599999999999994</v>
          </cell>
          <cell r="I116">
            <v>73.400000000000006</v>
          </cell>
          <cell r="J116">
            <v>59.9</v>
          </cell>
          <cell r="K116">
            <v>18.3</v>
          </cell>
          <cell r="L116">
            <v>13.3</v>
          </cell>
          <cell r="M116">
            <v>13.5</v>
          </cell>
          <cell r="N116">
            <v>12.8</v>
          </cell>
          <cell r="O116">
            <v>11.7</v>
          </cell>
          <cell r="P116">
            <v>15.8</v>
          </cell>
          <cell r="Q116">
            <v>15.3</v>
          </cell>
          <cell r="R116">
            <v>15.9</v>
          </cell>
          <cell r="S116">
            <v>14.4</v>
          </cell>
          <cell r="T116">
            <v>13.4</v>
          </cell>
          <cell r="U116">
            <v>58</v>
          </cell>
          <cell r="V116">
            <v>49</v>
          </cell>
          <cell r="W116">
            <v>50</v>
          </cell>
          <cell r="X116">
            <v>45</v>
          </cell>
          <cell r="Y116">
            <v>43</v>
          </cell>
          <cell r="Z116">
            <v>58</v>
          </cell>
          <cell r="AA116">
            <v>56</v>
          </cell>
          <cell r="AB116">
            <v>57</v>
          </cell>
          <cell r="AC116">
            <v>55</v>
          </cell>
          <cell r="AD116">
            <v>50</v>
          </cell>
          <cell r="AE116">
            <v>97.7</v>
          </cell>
          <cell r="AF116">
            <v>195</v>
          </cell>
          <cell r="AG116">
            <v>78.3</v>
          </cell>
          <cell r="AH116">
            <v>38.9</v>
          </cell>
          <cell r="AI116">
            <v>68.8</v>
          </cell>
          <cell r="AJ116">
            <v>153</v>
          </cell>
          <cell r="AK116">
            <v>49.5</v>
          </cell>
          <cell r="AL116">
            <v>295</v>
          </cell>
          <cell r="AM116">
            <v>186</v>
          </cell>
          <cell r="AN116">
            <v>243</v>
          </cell>
          <cell r="AO116">
            <v>268</v>
          </cell>
          <cell r="AP116">
            <v>126</v>
          </cell>
          <cell r="AQ116">
            <v>173</v>
          </cell>
          <cell r="AR116">
            <v>177</v>
          </cell>
          <cell r="AS116">
            <v>146</v>
          </cell>
        </row>
        <row r="117">
          <cell r="C117">
            <v>17</v>
          </cell>
          <cell r="D117">
            <v>168</v>
          </cell>
          <cell r="E117">
            <v>70</v>
          </cell>
          <cell r="F117">
            <v>65.2</v>
          </cell>
          <cell r="G117">
            <v>71.8</v>
          </cell>
          <cell r="H117">
            <v>74.599999999999994</v>
          </cell>
          <cell r="I117">
            <v>70.599999999999994</v>
          </cell>
          <cell r="J117">
            <v>62.1</v>
          </cell>
          <cell r="K117">
            <v>19.100000000000001</v>
          </cell>
          <cell r="L117">
            <v>14.4</v>
          </cell>
          <cell r="M117">
            <v>14.1</v>
          </cell>
          <cell r="N117">
            <v>13.4</v>
          </cell>
          <cell r="O117">
            <v>12.5</v>
          </cell>
          <cell r="P117">
            <v>17.600000000000001</v>
          </cell>
          <cell r="Q117">
            <v>17.899999999999999</v>
          </cell>
          <cell r="R117">
            <v>17.7</v>
          </cell>
          <cell r="S117">
            <v>14.9</v>
          </cell>
          <cell r="T117">
            <v>14.8</v>
          </cell>
          <cell r="U117">
            <v>66</v>
          </cell>
          <cell r="V117">
            <v>59</v>
          </cell>
          <cell r="W117">
            <v>61</v>
          </cell>
          <cell r="X117">
            <v>57</v>
          </cell>
          <cell r="Y117">
            <v>55</v>
          </cell>
          <cell r="Z117">
            <v>70</v>
          </cell>
          <cell r="AA117">
            <v>69</v>
          </cell>
          <cell r="AB117">
            <v>68</v>
          </cell>
          <cell r="AC117">
            <v>69</v>
          </cell>
          <cell r="AD117">
            <v>65</v>
          </cell>
          <cell r="AE117">
            <v>98.8</v>
          </cell>
          <cell r="AF117">
            <v>185</v>
          </cell>
          <cell r="AG117">
            <v>80.8</v>
          </cell>
          <cell r="AH117">
            <v>40.5</v>
          </cell>
          <cell r="AI117">
            <v>77</v>
          </cell>
          <cell r="AJ117">
            <v>184</v>
          </cell>
          <cell r="AK117">
            <v>54.7</v>
          </cell>
          <cell r="AL117">
            <v>255</v>
          </cell>
          <cell r="AM117">
            <v>208</v>
          </cell>
          <cell r="AN117">
            <v>236</v>
          </cell>
          <cell r="AO117">
            <v>275</v>
          </cell>
          <cell r="AP117">
            <v>128</v>
          </cell>
          <cell r="AQ117">
            <v>197</v>
          </cell>
          <cell r="AR117">
            <v>185</v>
          </cell>
          <cell r="AS117">
            <v>161</v>
          </cell>
        </row>
        <row r="118">
          <cell r="C118">
            <v>20</v>
          </cell>
          <cell r="D118">
            <v>175</v>
          </cell>
          <cell r="E118">
            <v>62</v>
          </cell>
          <cell r="F118">
            <v>66.5</v>
          </cell>
          <cell r="G118">
            <v>72.8</v>
          </cell>
          <cell r="H118">
            <v>80.900000000000006</v>
          </cell>
          <cell r="I118">
            <v>74.900000000000006</v>
          </cell>
          <cell r="J118">
            <v>59.7</v>
          </cell>
          <cell r="K118">
            <v>16.8</v>
          </cell>
          <cell r="L118">
            <v>12.5</v>
          </cell>
          <cell r="M118">
            <v>12.5</v>
          </cell>
          <cell r="N118">
            <v>12.1</v>
          </cell>
          <cell r="O118">
            <v>10.199999999999999</v>
          </cell>
          <cell r="P118">
            <v>12.9</v>
          </cell>
          <cell r="Q118">
            <v>15.7</v>
          </cell>
          <cell r="R118">
            <v>16</v>
          </cell>
          <cell r="S118">
            <v>14.7</v>
          </cell>
          <cell r="T118">
            <v>12.5</v>
          </cell>
          <cell r="U118">
            <v>66</v>
          </cell>
          <cell r="V118">
            <v>54</v>
          </cell>
          <cell r="W118">
            <v>55</v>
          </cell>
          <cell r="X118">
            <v>51</v>
          </cell>
          <cell r="Y118">
            <v>45</v>
          </cell>
          <cell r="Z118">
            <v>68</v>
          </cell>
          <cell r="AA118">
            <v>66</v>
          </cell>
          <cell r="AB118">
            <v>69</v>
          </cell>
          <cell r="AC118">
            <v>65</v>
          </cell>
          <cell r="AD118">
            <v>54</v>
          </cell>
          <cell r="AE118">
            <v>96.2</v>
          </cell>
          <cell r="AF118">
            <v>196</v>
          </cell>
          <cell r="AG118">
            <v>78.400000000000006</v>
          </cell>
          <cell r="AH118">
            <v>36.5</v>
          </cell>
          <cell r="AI118">
            <v>79.400000000000006</v>
          </cell>
          <cell r="AJ118">
            <v>166</v>
          </cell>
          <cell r="AK118">
            <v>52.6</v>
          </cell>
          <cell r="AL118">
            <v>286</v>
          </cell>
          <cell r="AM118">
            <v>204</v>
          </cell>
          <cell r="AN118">
            <v>168</v>
          </cell>
          <cell r="AO118">
            <v>254</v>
          </cell>
          <cell r="AP118">
            <v>118</v>
          </cell>
          <cell r="AQ118">
            <v>192</v>
          </cell>
          <cell r="AR118">
            <v>193</v>
          </cell>
          <cell r="AS118">
            <v>163</v>
          </cell>
        </row>
        <row r="119">
          <cell r="C119">
            <v>19</v>
          </cell>
          <cell r="D119">
            <v>181</v>
          </cell>
          <cell r="E119">
            <v>71</v>
          </cell>
          <cell r="F119">
            <v>64</v>
          </cell>
          <cell r="G119">
            <v>73.900000000000006</v>
          </cell>
          <cell r="H119">
            <v>79</v>
          </cell>
          <cell r="I119">
            <v>73.2</v>
          </cell>
          <cell r="J119">
            <v>59.7</v>
          </cell>
          <cell r="K119">
            <v>17.600000000000001</v>
          </cell>
          <cell r="L119">
            <v>13</v>
          </cell>
          <cell r="M119">
            <v>13.3</v>
          </cell>
          <cell r="N119">
            <v>12.5</v>
          </cell>
          <cell r="O119">
            <v>11.2</v>
          </cell>
          <cell r="P119">
            <v>17.5</v>
          </cell>
          <cell r="Q119">
            <v>17</v>
          </cell>
          <cell r="R119">
            <v>17.8</v>
          </cell>
          <cell r="S119">
            <v>16.2</v>
          </cell>
          <cell r="T119">
            <v>14.4</v>
          </cell>
          <cell r="U119">
            <v>69</v>
          </cell>
          <cell r="V119">
            <v>59</v>
          </cell>
          <cell r="W119">
            <v>58</v>
          </cell>
          <cell r="X119">
            <v>54</v>
          </cell>
          <cell r="Y119">
            <v>49</v>
          </cell>
          <cell r="Z119">
            <v>75</v>
          </cell>
          <cell r="AA119">
            <v>76</v>
          </cell>
          <cell r="AB119">
            <v>79</v>
          </cell>
          <cell r="AC119">
            <v>66</v>
          </cell>
          <cell r="AD119">
            <v>61</v>
          </cell>
          <cell r="AE119">
            <v>102.6</v>
          </cell>
          <cell r="AF119">
            <v>209</v>
          </cell>
          <cell r="AG119">
            <v>82.5</v>
          </cell>
          <cell r="AH119">
            <v>34.9</v>
          </cell>
          <cell r="AI119">
            <v>84.6</v>
          </cell>
          <cell r="AJ119">
            <v>187</v>
          </cell>
          <cell r="AK119">
            <v>58.5</v>
          </cell>
          <cell r="AL119">
            <v>285</v>
          </cell>
          <cell r="AM119">
            <v>199</v>
          </cell>
          <cell r="AN119">
            <v>266</v>
          </cell>
          <cell r="AO119">
            <v>222</v>
          </cell>
          <cell r="AP119">
            <v>135</v>
          </cell>
          <cell r="AQ119">
            <v>202</v>
          </cell>
          <cell r="AR119">
            <v>200</v>
          </cell>
          <cell r="AS119">
            <v>172</v>
          </cell>
        </row>
        <row r="120">
          <cell r="C120">
            <v>21</v>
          </cell>
          <cell r="D120">
            <v>180</v>
          </cell>
          <cell r="E120">
            <v>90</v>
          </cell>
          <cell r="F120">
            <v>61</v>
          </cell>
          <cell r="G120">
            <v>73.599999999999994</v>
          </cell>
          <cell r="H120">
            <v>82.3</v>
          </cell>
          <cell r="I120">
            <v>72.400000000000006</v>
          </cell>
          <cell r="J120">
            <v>57.2</v>
          </cell>
          <cell r="K120">
            <v>17.7</v>
          </cell>
          <cell r="L120">
            <v>13.8</v>
          </cell>
          <cell r="M120">
            <v>14.3</v>
          </cell>
          <cell r="N120">
            <v>12.1</v>
          </cell>
          <cell r="O120">
            <v>10.8</v>
          </cell>
          <cell r="P120">
            <v>13.1</v>
          </cell>
          <cell r="Q120">
            <v>14.3</v>
          </cell>
          <cell r="R120">
            <v>15.6</v>
          </cell>
          <cell r="S120">
            <v>15</v>
          </cell>
          <cell r="T120">
            <v>12.5</v>
          </cell>
          <cell r="U120">
            <v>70</v>
          </cell>
          <cell r="V120">
            <v>55</v>
          </cell>
          <cell r="W120">
            <v>58</v>
          </cell>
          <cell r="X120">
            <v>56</v>
          </cell>
          <cell r="Y120">
            <v>52</v>
          </cell>
          <cell r="Z120">
            <v>72</v>
          </cell>
          <cell r="AA120">
            <v>69</v>
          </cell>
          <cell r="AB120">
            <v>69</v>
          </cell>
          <cell r="AC120">
            <v>64</v>
          </cell>
          <cell r="AD120">
            <v>58</v>
          </cell>
          <cell r="AE120">
            <v>91.5</v>
          </cell>
          <cell r="AF120">
            <v>205</v>
          </cell>
          <cell r="AG120">
            <v>78.599999999999994</v>
          </cell>
          <cell r="AH120">
            <v>35.1</v>
          </cell>
          <cell r="AI120">
            <v>77.599999999999994</v>
          </cell>
          <cell r="AJ120">
            <v>170</v>
          </cell>
          <cell r="AK120">
            <v>52.4</v>
          </cell>
          <cell r="AL120">
            <v>305</v>
          </cell>
          <cell r="AM120">
            <v>200</v>
          </cell>
          <cell r="AN120">
            <v>268</v>
          </cell>
          <cell r="AO120">
            <v>246</v>
          </cell>
          <cell r="AP120">
            <v>125</v>
          </cell>
          <cell r="AQ120">
            <v>186</v>
          </cell>
          <cell r="AR120">
            <v>180</v>
          </cell>
          <cell r="AS120">
            <v>152</v>
          </cell>
        </row>
        <row r="121">
          <cell r="C121">
            <v>19</v>
          </cell>
          <cell r="D121">
            <v>174</v>
          </cell>
          <cell r="E121">
            <v>53</v>
          </cell>
          <cell r="F121">
            <v>63</v>
          </cell>
          <cell r="G121">
            <v>73.5</v>
          </cell>
          <cell r="H121">
            <v>79</v>
          </cell>
          <cell r="I121">
            <v>69</v>
          </cell>
          <cell r="J121">
            <v>54.8</v>
          </cell>
          <cell r="K121">
            <v>16.100000000000001</v>
          </cell>
          <cell r="L121">
            <v>11.3</v>
          </cell>
          <cell r="M121">
            <v>11.1</v>
          </cell>
          <cell r="N121">
            <v>10.199999999999999</v>
          </cell>
          <cell r="O121">
            <v>8.6</v>
          </cell>
          <cell r="P121">
            <v>11.8</v>
          </cell>
          <cell r="Q121">
            <v>14.6</v>
          </cell>
          <cell r="R121">
            <v>13</v>
          </cell>
          <cell r="S121">
            <v>13.1</v>
          </cell>
          <cell r="T121">
            <v>11</v>
          </cell>
          <cell r="U121">
            <v>62</v>
          </cell>
          <cell r="V121">
            <v>50</v>
          </cell>
          <cell r="W121">
            <v>49</v>
          </cell>
          <cell r="X121">
            <v>48</v>
          </cell>
          <cell r="Y121">
            <v>45</v>
          </cell>
          <cell r="Z121">
            <v>60</v>
          </cell>
          <cell r="AA121">
            <v>62</v>
          </cell>
          <cell r="AB121">
            <v>61</v>
          </cell>
          <cell r="AC121">
            <v>58</v>
          </cell>
          <cell r="AD121">
            <v>52</v>
          </cell>
          <cell r="AE121">
            <v>90.4</v>
          </cell>
          <cell r="AF121">
            <v>189</v>
          </cell>
          <cell r="AG121">
            <v>72.900000000000006</v>
          </cell>
          <cell r="AH121">
            <v>27.5</v>
          </cell>
          <cell r="AI121">
            <v>74.3</v>
          </cell>
          <cell r="AJ121">
            <v>153</v>
          </cell>
          <cell r="AK121">
            <v>48.1</v>
          </cell>
          <cell r="AL121">
            <v>285</v>
          </cell>
          <cell r="AM121">
            <v>193</v>
          </cell>
          <cell r="AN121">
            <v>245</v>
          </cell>
          <cell r="AO121">
            <v>207</v>
          </cell>
          <cell r="AP121">
            <v>120</v>
          </cell>
          <cell r="AQ121">
            <v>203</v>
          </cell>
          <cell r="AR121">
            <v>182</v>
          </cell>
          <cell r="AS121">
            <v>144</v>
          </cell>
        </row>
        <row r="122">
          <cell r="C122">
            <v>19</v>
          </cell>
          <cell r="D122">
            <v>171</v>
          </cell>
          <cell r="E122">
            <v>90</v>
          </cell>
          <cell r="F122">
            <v>67.400000000000006</v>
          </cell>
          <cell r="G122">
            <v>74</v>
          </cell>
          <cell r="H122">
            <v>79.8</v>
          </cell>
          <cell r="I122">
            <v>72</v>
          </cell>
          <cell r="J122">
            <v>60.1</v>
          </cell>
          <cell r="K122">
            <v>19.899999999999999</v>
          </cell>
          <cell r="L122">
            <v>15.4</v>
          </cell>
          <cell r="M122">
            <v>15.3</v>
          </cell>
          <cell r="N122">
            <v>14.8</v>
          </cell>
          <cell r="O122">
            <v>14.5</v>
          </cell>
          <cell r="P122">
            <v>17.3</v>
          </cell>
          <cell r="Q122">
            <v>18.600000000000001</v>
          </cell>
          <cell r="R122">
            <v>18.899999999999999</v>
          </cell>
          <cell r="S122">
            <v>16.600000000000001</v>
          </cell>
          <cell r="T122">
            <v>14.9</v>
          </cell>
          <cell r="U122">
            <v>66</v>
          </cell>
          <cell r="V122">
            <v>54</v>
          </cell>
          <cell r="W122">
            <v>56</v>
          </cell>
          <cell r="X122">
            <v>52</v>
          </cell>
          <cell r="Y122">
            <v>50</v>
          </cell>
          <cell r="Z122">
            <v>72</v>
          </cell>
          <cell r="AA122">
            <v>67</v>
          </cell>
          <cell r="AB122">
            <v>66</v>
          </cell>
          <cell r="AC122">
            <v>62</v>
          </cell>
          <cell r="AD122">
            <v>57</v>
          </cell>
          <cell r="AE122">
            <v>98.2</v>
          </cell>
          <cell r="AF122">
            <v>198</v>
          </cell>
          <cell r="AG122">
            <v>82.2</v>
          </cell>
          <cell r="AH122">
            <v>38.200000000000003</v>
          </cell>
          <cell r="AI122">
            <v>83.9</v>
          </cell>
          <cell r="AJ122">
            <v>186</v>
          </cell>
          <cell r="AK122">
            <v>53.9</v>
          </cell>
          <cell r="AL122">
            <v>294</v>
          </cell>
          <cell r="AM122">
            <v>207</v>
          </cell>
          <cell r="AN122">
            <v>258</v>
          </cell>
          <cell r="AO122">
            <v>239</v>
          </cell>
          <cell r="AP122">
            <v>123</v>
          </cell>
          <cell r="AQ122">
            <v>193</v>
          </cell>
          <cell r="AR122">
            <v>187</v>
          </cell>
          <cell r="AS122">
            <v>169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34"/>
  <sheetViews>
    <sheetView tabSelected="1" topLeftCell="AG115" zoomScale="89" workbookViewId="0">
      <selection activeCell="E132" sqref="E132:AR134"/>
    </sheetView>
  </sheetViews>
  <sheetFormatPr defaultRowHeight="14.4" x14ac:dyDescent="0.3"/>
  <sheetData>
    <row r="1" spans="1:44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</row>
    <row r="2" spans="1:44" ht="15.6" x14ac:dyDescent="0.3">
      <c r="A2" s="1">
        <v>1</v>
      </c>
      <c r="B2" s="1">
        <v>19</v>
      </c>
      <c r="C2" s="1">
        <v>168</v>
      </c>
      <c r="D2" s="1">
        <v>60</v>
      </c>
      <c r="E2" s="2">
        <v>68.41</v>
      </c>
      <c r="F2" s="2">
        <v>76.86</v>
      </c>
      <c r="G2" s="2">
        <v>86.47</v>
      </c>
      <c r="H2" s="2">
        <v>80.37</v>
      </c>
      <c r="I2" s="2">
        <v>60.4</v>
      </c>
      <c r="J2" s="2">
        <v>20.32</v>
      </c>
      <c r="K2" s="2">
        <v>12.32</v>
      </c>
      <c r="L2" s="2">
        <v>13.53</v>
      </c>
      <c r="M2" s="2">
        <v>13.41</v>
      </c>
      <c r="N2" s="2">
        <v>12.06</v>
      </c>
      <c r="O2" s="2">
        <v>16.7</v>
      </c>
      <c r="P2" s="2">
        <v>14.37</v>
      </c>
      <c r="Q2" s="2">
        <v>16.38</v>
      </c>
      <c r="R2" s="2">
        <v>14.7</v>
      </c>
      <c r="S2" s="2">
        <v>13</v>
      </c>
      <c r="T2" s="1">
        <v>68</v>
      </c>
      <c r="U2" s="1">
        <v>55</v>
      </c>
      <c r="V2" s="1">
        <v>65</v>
      </c>
      <c r="W2" s="1">
        <v>50</v>
      </c>
      <c r="X2" s="1">
        <v>45</v>
      </c>
      <c r="Y2" s="1">
        <v>65</v>
      </c>
      <c r="Z2" s="1">
        <v>60</v>
      </c>
      <c r="AA2" s="1">
        <v>65</v>
      </c>
      <c r="AB2" s="1">
        <v>60</v>
      </c>
      <c r="AC2" s="1">
        <v>55</v>
      </c>
      <c r="AD2" s="2">
        <v>97.06</v>
      </c>
      <c r="AE2" s="2">
        <v>205</v>
      </c>
      <c r="AF2" s="2">
        <v>82.16</v>
      </c>
      <c r="AG2" s="2">
        <v>46.7</v>
      </c>
      <c r="AH2" s="2">
        <v>82.17</v>
      </c>
      <c r="AI2" s="1">
        <v>168</v>
      </c>
      <c r="AJ2" s="2">
        <v>57.07</v>
      </c>
      <c r="AK2" s="1">
        <v>290</v>
      </c>
      <c r="AL2" s="1">
        <v>205</v>
      </c>
      <c r="AM2" s="1">
        <v>250</v>
      </c>
      <c r="AN2" s="1">
        <v>270</v>
      </c>
      <c r="AO2" s="1">
        <v>90</v>
      </c>
      <c r="AP2" s="1">
        <v>170</v>
      </c>
      <c r="AQ2" s="1">
        <v>180</v>
      </c>
      <c r="AR2" s="1">
        <v>150</v>
      </c>
    </row>
    <row r="3" spans="1:44" ht="15.6" x14ac:dyDescent="0.3">
      <c r="A3" s="1">
        <v>2</v>
      </c>
      <c r="B3" s="1">
        <v>18</v>
      </c>
      <c r="C3" s="1">
        <v>169</v>
      </c>
      <c r="D3" s="1">
        <v>56</v>
      </c>
      <c r="E3" s="2">
        <v>68.400000000000006</v>
      </c>
      <c r="F3" s="2">
        <v>75.8</v>
      </c>
      <c r="G3" s="2">
        <v>85.37</v>
      </c>
      <c r="H3" s="2">
        <v>81.349999999999994</v>
      </c>
      <c r="I3" s="2">
        <v>60.14</v>
      </c>
      <c r="J3" s="2">
        <v>21.31</v>
      </c>
      <c r="K3" s="2">
        <v>12.34</v>
      </c>
      <c r="L3" s="2">
        <v>14.14</v>
      </c>
      <c r="M3" s="2">
        <v>13.34</v>
      </c>
      <c r="N3" s="2">
        <v>12.07</v>
      </c>
      <c r="O3" s="2">
        <v>17.010000000000002</v>
      </c>
      <c r="P3" s="2">
        <v>15.34</v>
      </c>
      <c r="Q3" s="2">
        <v>16.02</v>
      </c>
      <c r="R3" s="2">
        <v>15.07</v>
      </c>
      <c r="S3" s="2">
        <v>13</v>
      </c>
      <c r="T3" s="1">
        <v>68</v>
      </c>
      <c r="U3" s="1">
        <v>57</v>
      </c>
      <c r="V3" s="1">
        <v>66</v>
      </c>
      <c r="W3" s="1">
        <v>56</v>
      </c>
      <c r="X3" s="1">
        <v>44</v>
      </c>
      <c r="Y3" s="1">
        <v>64</v>
      </c>
      <c r="Z3" s="1">
        <v>61</v>
      </c>
      <c r="AA3" s="1">
        <v>66</v>
      </c>
      <c r="AB3" s="1">
        <v>61</v>
      </c>
      <c r="AC3" s="1">
        <v>56</v>
      </c>
      <c r="AD3" s="2">
        <v>96.14</v>
      </c>
      <c r="AE3" s="2">
        <v>203</v>
      </c>
      <c r="AF3" s="2">
        <v>83.14</v>
      </c>
      <c r="AG3" s="2">
        <v>45.07</v>
      </c>
      <c r="AH3" s="2">
        <v>83.06</v>
      </c>
      <c r="AI3" s="1">
        <v>166</v>
      </c>
      <c r="AJ3" s="2">
        <v>56.09</v>
      </c>
      <c r="AK3" s="1">
        <v>291</v>
      </c>
      <c r="AL3" s="1">
        <v>202</v>
      </c>
      <c r="AM3" s="1">
        <v>251</v>
      </c>
      <c r="AN3" s="1">
        <v>271</v>
      </c>
      <c r="AO3" s="1">
        <v>92</v>
      </c>
      <c r="AP3" s="1">
        <v>172</v>
      </c>
      <c r="AQ3" s="1">
        <v>181</v>
      </c>
      <c r="AR3" s="1">
        <v>152</v>
      </c>
    </row>
    <row r="4" spans="1:44" ht="15.6" x14ac:dyDescent="0.3">
      <c r="A4" s="1">
        <v>3</v>
      </c>
      <c r="B4" s="1">
        <v>21</v>
      </c>
      <c r="C4" s="1">
        <v>172</v>
      </c>
      <c r="D4" s="1">
        <v>75</v>
      </c>
      <c r="E4" s="2">
        <v>65.22</v>
      </c>
      <c r="F4" s="2">
        <v>66.569999999999993</v>
      </c>
      <c r="G4" s="2">
        <v>74.739999999999995</v>
      </c>
      <c r="H4" s="2">
        <v>70.39</v>
      </c>
      <c r="I4" s="2">
        <v>58.72</v>
      </c>
      <c r="J4" s="2">
        <v>21.63</v>
      </c>
      <c r="K4" s="2">
        <v>16.34</v>
      </c>
      <c r="L4" s="2">
        <v>16.38</v>
      </c>
      <c r="M4" s="2">
        <v>15.38</v>
      </c>
      <c r="N4" s="2">
        <v>14.03</v>
      </c>
      <c r="O4" s="2">
        <v>20</v>
      </c>
      <c r="P4" s="2">
        <v>19.079999999999998</v>
      </c>
      <c r="Q4" s="2">
        <v>18.190000000000001</v>
      </c>
      <c r="R4" s="2">
        <v>17.18</v>
      </c>
      <c r="S4" s="2">
        <v>15</v>
      </c>
      <c r="T4" s="1">
        <v>85</v>
      </c>
      <c r="U4" s="1">
        <v>65</v>
      </c>
      <c r="V4" s="1">
        <v>65</v>
      </c>
      <c r="W4" s="1">
        <v>60</v>
      </c>
      <c r="X4" s="1">
        <v>50</v>
      </c>
      <c r="Y4" s="1">
        <v>70</v>
      </c>
      <c r="Z4" s="1">
        <v>75</v>
      </c>
      <c r="AA4" s="1">
        <v>65</v>
      </c>
      <c r="AB4" s="1">
        <v>60</v>
      </c>
      <c r="AC4" s="1">
        <v>55</v>
      </c>
      <c r="AD4" s="2">
        <v>99.92</v>
      </c>
      <c r="AE4" s="2">
        <v>175</v>
      </c>
      <c r="AF4" s="2">
        <v>84.54</v>
      </c>
      <c r="AG4" s="2">
        <v>43.02</v>
      </c>
      <c r="AH4" s="2">
        <v>81.63</v>
      </c>
      <c r="AI4" s="1">
        <v>170</v>
      </c>
      <c r="AJ4" s="2">
        <v>59.34</v>
      </c>
      <c r="AK4" s="1">
        <v>300</v>
      </c>
      <c r="AL4" s="1">
        <v>210</v>
      </c>
      <c r="AM4" s="1">
        <v>210</v>
      </c>
      <c r="AN4" s="1">
        <v>270</v>
      </c>
      <c r="AO4" s="1">
        <v>120</v>
      </c>
      <c r="AP4" s="1">
        <v>180</v>
      </c>
      <c r="AQ4" s="1">
        <v>180</v>
      </c>
      <c r="AR4" s="1">
        <v>155</v>
      </c>
    </row>
    <row r="5" spans="1:44" ht="15.6" x14ac:dyDescent="0.3">
      <c r="A5" s="1">
        <v>4</v>
      </c>
      <c r="B5" s="1">
        <v>19</v>
      </c>
      <c r="C5" s="1">
        <v>160</v>
      </c>
      <c r="D5" s="1">
        <v>60</v>
      </c>
      <c r="E5" s="2">
        <v>64.73</v>
      </c>
      <c r="F5" s="2">
        <v>65.569999999999993</v>
      </c>
      <c r="G5" s="2">
        <v>73.739999999999995</v>
      </c>
      <c r="H5" s="2">
        <v>70.39</v>
      </c>
      <c r="I5" s="2">
        <v>58.72</v>
      </c>
      <c r="J5" s="2">
        <v>21.63</v>
      </c>
      <c r="K5" s="2">
        <v>16.34</v>
      </c>
      <c r="L5" s="2">
        <v>16.34</v>
      </c>
      <c r="M5" s="2">
        <v>14.02</v>
      </c>
      <c r="N5" s="2">
        <v>13.02</v>
      </c>
      <c r="O5" s="2">
        <v>20</v>
      </c>
      <c r="P5" s="2">
        <v>20.8</v>
      </c>
      <c r="Q5" s="2">
        <v>19.190000000000001</v>
      </c>
      <c r="R5" s="2">
        <v>18.18</v>
      </c>
      <c r="S5" s="2">
        <v>16</v>
      </c>
      <c r="T5" s="1">
        <v>87</v>
      </c>
      <c r="U5" s="1">
        <v>67</v>
      </c>
      <c r="V5" s="1">
        <v>65</v>
      </c>
      <c r="W5" s="1">
        <v>62</v>
      </c>
      <c r="X5" s="1">
        <v>52</v>
      </c>
      <c r="Y5" s="1">
        <v>71</v>
      </c>
      <c r="Z5" s="1">
        <v>75</v>
      </c>
      <c r="AA5" s="1">
        <v>64</v>
      </c>
      <c r="AB5" s="1">
        <v>61</v>
      </c>
      <c r="AC5" s="1">
        <v>54</v>
      </c>
      <c r="AD5" s="2">
        <v>99.92</v>
      </c>
      <c r="AE5" s="2">
        <v>175</v>
      </c>
      <c r="AF5" s="2">
        <v>84.54</v>
      </c>
      <c r="AG5" s="2">
        <v>44.02</v>
      </c>
      <c r="AH5" s="2">
        <v>82.63</v>
      </c>
      <c r="AI5" s="1">
        <v>174</v>
      </c>
      <c r="AJ5" s="2">
        <v>59.34</v>
      </c>
      <c r="AK5" s="1">
        <v>302</v>
      </c>
      <c r="AL5" s="1">
        <v>211</v>
      </c>
      <c r="AM5" s="1">
        <v>209</v>
      </c>
      <c r="AN5" s="1">
        <v>269</v>
      </c>
      <c r="AO5" s="1">
        <v>121</v>
      </c>
      <c r="AP5" s="1">
        <v>182</v>
      </c>
      <c r="AQ5" s="1">
        <v>181</v>
      </c>
      <c r="AR5" s="1">
        <v>154</v>
      </c>
    </row>
    <row r="6" spans="1:44" ht="15.6" x14ac:dyDescent="0.3">
      <c r="A6" s="1">
        <v>5</v>
      </c>
      <c r="B6" s="1">
        <v>21</v>
      </c>
      <c r="C6" s="1">
        <v>172</v>
      </c>
      <c r="D6" s="1">
        <v>76</v>
      </c>
      <c r="E6" s="2">
        <v>65.23</v>
      </c>
      <c r="F6" s="2">
        <v>65.569999999999993</v>
      </c>
      <c r="G6" s="2">
        <v>73.739999999999995</v>
      </c>
      <c r="H6" s="2">
        <v>70.39</v>
      </c>
      <c r="I6" s="2">
        <v>58.72</v>
      </c>
      <c r="J6" s="2">
        <v>21.63</v>
      </c>
      <c r="K6" s="2">
        <v>16.34</v>
      </c>
      <c r="L6" s="2">
        <v>16.38</v>
      </c>
      <c r="M6" s="2">
        <v>14.02</v>
      </c>
      <c r="N6" s="2">
        <v>13.02</v>
      </c>
      <c r="O6" s="2">
        <v>19</v>
      </c>
      <c r="P6" s="2">
        <v>19.079999999999998</v>
      </c>
      <c r="Q6" s="2">
        <v>18.190000000000001</v>
      </c>
      <c r="R6" s="2">
        <v>17.18</v>
      </c>
      <c r="S6" s="2">
        <v>15</v>
      </c>
      <c r="T6" s="1">
        <v>86</v>
      </c>
      <c r="U6" s="1">
        <v>66</v>
      </c>
      <c r="V6" s="1">
        <v>64</v>
      </c>
      <c r="W6" s="1">
        <v>61</v>
      </c>
      <c r="X6" s="1">
        <v>51</v>
      </c>
      <c r="Y6" s="1">
        <v>70</v>
      </c>
      <c r="Z6" s="1">
        <v>75</v>
      </c>
      <c r="AA6" s="1">
        <v>64</v>
      </c>
      <c r="AB6" s="1">
        <v>61</v>
      </c>
      <c r="AC6" s="1">
        <v>54</v>
      </c>
      <c r="AD6" s="2">
        <v>99.92</v>
      </c>
      <c r="AE6" s="2">
        <v>174</v>
      </c>
      <c r="AF6" s="2">
        <v>84.54</v>
      </c>
      <c r="AG6" s="2">
        <v>43.02</v>
      </c>
      <c r="AH6" s="2">
        <v>81.62</v>
      </c>
      <c r="AI6" s="1">
        <v>170</v>
      </c>
      <c r="AJ6" s="2">
        <v>59.34</v>
      </c>
      <c r="AK6" s="1">
        <v>301</v>
      </c>
      <c r="AL6" s="1">
        <v>211</v>
      </c>
      <c r="AM6" s="1">
        <v>209</v>
      </c>
      <c r="AN6" s="1">
        <v>269</v>
      </c>
      <c r="AO6" s="1">
        <v>121</v>
      </c>
      <c r="AP6" s="1">
        <v>182</v>
      </c>
      <c r="AQ6" s="1">
        <v>181</v>
      </c>
      <c r="AR6" s="1">
        <v>154</v>
      </c>
    </row>
    <row r="7" spans="1:44" ht="15.6" x14ac:dyDescent="0.3">
      <c r="A7" s="1">
        <v>6</v>
      </c>
      <c r="B7" s="1">
        <v>20</v>
      </c>
      <c r="C7" s="1">
        <v>162</v>
      </c>
      <c r="D7" s="1">
        <v>62</v>
      </c>
      <c r="E7" s="2">
        <v>65.73</v>
      </c>
      <c r="F7" s="2">
        <v>65.569999999999993</v>
      </c>
      <c r="G7" s="2">
        <v>73.39</v>
      </c>
      <c r="H7" s="2">
        <v>70.39</v>
      </c>
      <c r="I7" s="2">
        <v>58.72</v>
      </c>
      <c r="J7" s="2">
        <v>21.63</v>
      </c>
      <c r="K7" s="2">
        <v>16.34</v>
      </c>
      <c r="L7" s="2">
        <v>16.34</v>
      </c>
      <c r="M7" s="2">
        <v>14.02</v>
      </c>
      <c r="N7" s="2">
        <v>15.02</v>
      </c>
      <c r="O7" s="2">
        <v>19</v>
      </c>
      <c r="P7" s="2">
        <v>19.079999999999998</v>
      </c>
      <c r="Q7" s="2">
        <v>18.190000000000001</v>
      </c>
      <c r="R7" s="2">
        <v>17.18</v>
      </c>
      <c r="S7" s="2">
        <v>15</v>
      </c>
      <c r="T7" s="1">
        <v>86</v>
      </c>
      <c r="U7" s="1">
        <v>66</v>
      </c>
      <c r="V7" s="1">
        <v>64</v>
      </c>
      <c r="W7" s="1">
        <v>61</v>
      </c>
      <c r="X7" s="1">
        <v>51</v>
      </c>
      <c r="Y7" s="1">
        <v>70</v>
      </c>
      <c r="Z7" s="1">
        <v>75</v>
      </c>
      <c r="AA7" s="1">
        <v>64</v>
      </c>
      <c r="AB7" s="1">
        <v>61</v>
      </c>
      <c r="AC7" s="1">
        <v>54</v>
      </c>
      <c r="AD7" s="2">
        <v>99.92</v>
      </c>
      <c r="AE7" s="2">
        <v>174</v>
      </c>
      <c r="AF7" s="2">
        <v>84.54</v>
      </c>
      <c r="AG7" s="2">
        <v>43.02</v>
      </c>
      <c r="AH7" s="2">
        <v>81.62</v>
      </c>
      <c r="AI7" s="1">
        <v>170</v>
      </c>
      <c r="AJ7" s="2">
        <v>59.34</v>
      </c>
      <c r="AK7" s="1">
        <v>302</v>
      </c>
      <c r="AL7" s="1">
        <v>201</v>
      </c>
      <c r="AM7" s="1">
        <v>208</v>
      </c>
      <c r="AN7" s="1">
        <v>269</v>
      </c>
      <c r="AO7" s="1">
        <v>121</v>
      </c>
      <c r="AP7" s="1">
        <v>182</v>
      </c>
      <c r="AQ7" s="1">
        <v>181</v>
      </c>
      <c r="AR7" s="1">
        <v>154</v>
      </c>
    </row>
    <row r="8" spans="1:44" ht="15.6" x14ac:dyDescent="0.3">
      <c r="A8" s="1">
        <v>7</v>
      </c>
      <c r="B8" s="1">
        <v>25</v>
      </c>
      <c r="C8" s="1">
        <v>170</v>
      </c>
      <c r="D8" s="1">
        <v>70</v>
      </c>
      <c r="E8" s="2">
        <v>65.22</v>
      </c>
      <c r="F8" s="2">
        <v>64.569999999999993</v>
      </c>
      <c r="G8" s="2">
        <v>70.72</v>
      </c>
      <c r="H8" s="2">
        <v>70.42</v>
      </c>
      <c r="I8" s="2">
        <v>56.7</v>
      </c>
      <c r="J8" s="2">
        <v>20.62</v>
      </c>
      <c r="K8" s="2">
        <v>15.34</v>
      </c>
      <c r="L8" s="2">
        <v>15.02</v>
      </c>
      <c r="M8" s="2">
        <v>15.03</v>
      </c>
      <c r="N8" s="2">
        <v>14.05</v>
      </c>
      <c r="O8" s="2">
        <v>19</v>
      </c>
      <c r="P8" s="2">
        <v>19.04</v>
      </c>
      <c r="Q8" s="2">
        <v>17.190000000000001</v>
      </c>
      <c r="R8" s="2">
        <v>17.2</v>
      </c>
      <c r="S8" s="2">
        <v>16</v>
      </c>
      <c r="T8" s="1">
        <v>84</v>
      </c>
      <c r="U8" s="1">
        <v>64</v>
      </c>
      <c r="V8" s="1">
        <v>65</v>
      </c>
      <c r="W8" s="1">
        <v>60</v>
      </c>
      <c r="X8" s="1">
        <v>51</v>
      </c>
      <c r="Y8" s="1">
        <v>69</v>
      </c>
      <c r="Z8" s="1">
        <v>74</v>
      </c>
      <c r="AA8" s="1">
        <v>64</v>
      </c>
      <c r="AB8" s="1">
        <v>60</v>
      </c>
      <c r="AC8" s="1">
        <v>54</v>
      </c>
      <c r="AD8" s="2">
        <v>99.92</v>
      </c>
      <c r="AE8" s="2">
        <v>175</v>
      </c>
      <c r="AF8" s="2">
        <v>80.540000000000006</v>
      </c>
      <c r="AG8" s="2">
        <v>43.02</v>
      </c>
      <c r="AH8" s="2">
        <v>80.62</v>
      </c>
      <c r="AI8" s="1">
        <v>169</v>
      </c>
      <c r="AJ8" s="2">
        <v>59.05</v>
      </c>
      <c r="AK8" s="1">
        <v>289</v>
      </c>
      <c r="AL8" s="1">
        <v>205</v>
      </c>
      <c r="AM8" s="1">
        <v>205</v>
      </c>
      <c r="AN8" s="1">
        <v>269</v>
      </c>
      <c r="AO8" s="1">
        <v>120</v>
      </c>
      <c r="AP8" s="1">
        <v>179</v>
      </c>
      <c r="AQ8" s="1">
        <v>179</v>
      </c>
      <c r="AR8" s="1">
        <v>155</v>
      </c>
    </row>
    <row r="9" spans="1:44" ht="15.6" x14ac:dyDescent="0.3">
      <c r="A9" s="1">
        <v>8</v>
      </c>
      <c r="B9" s="1">
        <v>25</v>
      </c>
      <c r="C9" s="1">
        <v>169</v>
      </c>
      <c r="D9" s="1">
        <v>69</v>
      </c>
      <c r="E9" s="2">
        <v>64.22</v>
      </c>
      <c r="F9" s="2">
        <v>64.5</v>
      </c>
      <c r="G9" s="2">
        <v>70.72</v>
      </c>
      <c r="H9" s="2">
        <v>70.400000000000006</v>
      </c>
      <c r="I9" s="2">
        <v>57.7</v>
      </c>
      <c r="J9" s="2">
        <v>20.62</v>
      </c>
      <c r="K9" s="2">
        <v>15.35</v>
      </c>
      <c r="L9" s="2">
        <v>15.02</v>
      </c>
      <c r="M9" s="2">
        <v>15.07</v>
      </c>
      <c r="N9" s="2">
        <v>14.05</v>
      </c>
      <c r="O9" s="2">
        <v>18</v>
      </c>
      <c r="P9" s="2">
        <v>18.04</v>
      </c>
      <c r="Q9" s="2">
        <v>17.190000000000001</v>
      </c>
      <c r="R9" s="2">
        <v>17.2</v>
      </c>
      <c r="S9" s="2">
        <v>17</v>
      </c>
      <c r="T9" s="1">
        <v>85</v>
      </c>
      <c r="U9" s="1">
        <v>65</v>
      </c>
      <c r="V9" s="1">
        <v>63</v>
      </c>
      <c r="W9" s="1">
        <v>61</v>
      </c>
      <c r="X9" s="1">
        <v>50</v>
      </c>
      <c r="Y9" s="1">
        <v>68</v>
      </c>
      <c r="Z9" s="1">
        <v>72</v>
      </c>
      <c r="AA9" s="1">
        <v>62</v>
      </c>
      <c r="AB9" s="1">
        <v>58</v>
      </c>
      <c r="AC9" s="1">
        <v>52</v>
      </c>
      <c r="AD9" s="2">
        <v>98.92</v>
      </c>
      <c r="AE9" s="2">
        <v>173</v>
      </c>
      <c r="AF9" s="2">
        <v>80.540000000000006</v>
      </c>
      <c r="AG9" s="2">
        <v>43.02</v>
      </c>
      <c r="AH9" s="2">
        <v>80.62</v>
      </c>
      <c r="AI9" s="1">
        <v>169</v>
      </c>
      <c r="AJ9" s="2">
        <v>60.05</v>
      </c>
      <c r="AK9" s="1">
        <v>288</v>
      </c>
      <c r="AL9" s="1">
        <v>206</v>
      </c>
      <c r="AM9" s="1">
        <v>206</v>
      </c>
      <c r="AN9" s="1">
        <v>270</v>
      </c>
      <c r="AO9" s="1">
        <v>125</v>
      </c>
      <c r="AP9" s="1">
        <v>180</v>
      </c>
      <c r="AQ9" s="1">
        <v>181</v>
      </c>
      <c r="AR9" s="1">
        <v>160</v>
      </c>
    </row>
    <row r="10" spans="1:44" ht="15.6" x14ac:dyDescent="0.3">
      <c r="A10" s="1">
        <v>9</v>
      </c>
      <c r="B10" s="1">
        <v>20</v>
      </c>
      <c r="C10" s="1">
        <v>155</v>
      </c>
      <c r="D10" s="1">
        <v>70</v>
      </c>
      <c r="E10" s="2">
        <v>74.33</v>
      </c>
      <c r="F10" s="2">
        <v>65.63</v>
      </c>
      <c r="G10" s="2">
        <v>71.73</v>
      </c>
      <c r="H10" s="2">
        <v>70.42</v>
      </c>
      <c r="I10" s="2">
        <v>58.7</v>
      </c>
      <c r="J10" s="2">
        <v>20.62</v>
      </c>
      <c r="K10" s="2">
        <v>16.350000000000001</v>
      </c>
      <c r="L10" s="2">
        <v>16.02</v>
      </c>
      <c r="M10" s="2">
        <v>15.07</v>
      </c>
      <c r="N10" s="2">
        <v>14.06</v>
      </c>
      <c r="O10" s="2">
        <v>19</v>
      </c>
      <c r="P10" s="2">
        <v>17.04</v>
      </c>
      <c r="Q10" s="2">
        <v>16.2</v>
      </c>
      <c r="R10" s="2">
        <v>18.05</v>
      </c>
      <c r="S10" s="2">
        <v>18</v>
      </c>
      <c r="T10" s="1">
        <v>83</v>
      </c>
      <c r="U10" s="1">
        <v>62</v>
      </c>
      <c r="V10" s="1">
        <v>64</v>
      </c>
      <c r="W10" s="1">
        <v>60</v>
      </c>
      <c r="X10" s="1">
        <v>48</v>
      </c>
      <c r="Y10" s="1">
        <v>67</v>
      </c>
      <c r="Z10" s="1">
        <v>72</v>
      </c>
      <c r="AA10" s="1">
        <v>61</v>
      </c>
      <c r="AB10" s="1">
        <v>58</v>
      </c>
      <c r="AC10" s="1">
        <v>51</v>
      </c>
      <c r="AD10" s="2">
        <v>98.92</v>
      </c>
      <c r="AE10" s="2">
        <v>175</v>
      </c>
      <c r="AF10" s="2">
        <v>81.540000000000006</v>
      </c>
      <c r="AG10" s="2">
        <v>44.05</v>
      </c>
      <c r="AH10" s="2">
        <v>80.62</v>
      </c>
      <c r="AI10" s="1">
        <v>170</v>
      </c>
      <c r="AJ10" s="2">
        <v>61.04</v>
      </c>
      <c r="AK10" s="1">
        <v>290</v>
      </c>
      <c r="AL10" s="1">
        <v>212</v>
      </c>
      <c r="AM10" s="1">
        <v>210</v>
      </c>
      <c r="AN10" s="1">
        <v>230</v>
      </c>
      <c r="AO10" s="1">
        <v>121</v>
      </c>
      <c r="AP10" s="1">
        <v>183</v>
      </c>
      <c r="AQ10" s="1">
        <v>180</v>
      </c>
      <c r="AR10" s="1">
        <v>161</v>
      </c>
    </row>
    <row r="11" spans="1:44" ht="15.6" x14ac:dyDescent="0.3">
      <c r="A11" s="1">
        <v>10</v>
      </c>
      <c r="B11" s="1">
        <v>19</v>
      </c>
      <c r="C11" s="1">
        <v>170</v>
      </c>
      <c r="D11" s="1">
        <v>65</v>
      </c>
      <c r="E11" s="2">
        <v>65.489999999999995</v>
      </c>
      <c r="F11" s="2">
        <v>76.75</v>
      </c>
      <c r="G11" s="2">
        <v>86.49</v>
      </c>
      <c r="H11" s="2">
        <v>81.37</v>
      </c>
      <c r="I11" s="2">
        <v>60.41</v>
      </c>
      <c r="J11" s="2">
        <v>21.15</v>
      </c>
      <c r="K11" s="2">
        <v>13.32</v>
      </c>
      <c r="L11" s="2">
        <v>14.47</v>
      </c>
      <c r="M11" s="2">
        <v>13.4</v>
      </c>
      <c r="N11" s="2">
        <v>11.86</v>
      </c>
      <c r="O11" s="2">
        <v>17.059999999999999</v>
      </c>
      <c r="P11" s="2">
        <v>15.15</v>
      </c>
      <c r="Q11" s="2">
        <v>16.399999999999999</v>
      </c>
      <c r="R11" s="2">
        <v>15.15</v>
      </c>
      <c r="S11" s="2">
        <v>14</v>
      </c>
      <c r="T11" s="1">
        <v>65</v>
      </c>
      <c r="U11" s="1">
        <v>57</v>
      </c>
      <c r="V11" s="1">
        <v>66</v>
      </c>
      <c r="W11" s="1">
        <v>57</v>
      </c>
      <c r="X11" s="1">
        <v>47</v>
      </c>
      <c r="Y11" s="1">
        <v>64</v>
      </c>
      <c r="Z11" s="1">
        <v>63</v>
      </c>
      <c r="AA11" s="1">
        <v>66</v>
      </c>
      <c r="AB11" s="1">
        <v>59</v>
      </c>
      <c r="AC11" s="1">
        <v>54</v>
      </c>
      <c r="AD11" s="2">
        <v>96.07</v>
      </c>
      <c r="AE11" s="2">
        <v>203</v>
      </c>
      <c r="AF11" s="2">
        <v>82.16</v>
      </c>
      <c r="AG11" s="2">
        <v>45.7</v>
      </c>
      <c r="AH11" s="2">
        <v>81.150000000000006</v>
      </c>
      <c r="AI11" s="1">
        <v>167</v>
      </c>
      <c r="AJ11" s="2">
        <v>57.07</v>
      </c>
      <c r="AK11" s="1">
        <v>291</v>
      </c>
      <c r="AL11" s="1">
        <v>204</v>
      </c>
      <c r="AM11" s="1">
        <v>250</v>
      </c>
      <c r="AN11" s="1">
        <v>269</v>
      </c>
      <c r="AO11" s="1">
        <v>89</v>
      </c>
      <c r="AP11" s="1">
        <v>170</v>
      </c>
      <c r="AQ11" s="1">
        <v>181</v>
      </c>
      <c r="AR11" s="1">
        <v>151</v>
      </c>
    </row>
    <row r="12" spans="1:44" ht="15.6" x14ac:dyDescent="0.3">
      <c r="A12" s="1">
        <v>11</v>
      </c>
      <c r="B12" s="1">
        <v>19</v>
      </c>
      <c r="C12" s="1">
        <v>171</v>
      </c>
      <c r="D12" s="1">
        <v>68</v>
      </c>
      <c r="E12" s="2">
        <v>67.400000000000006</v>
      </c>
      <c r="F12" s="2">
        <v>75.86</v>
      </c>
      <c r="G12" s="2">
        <v>84.86</v>
      </c>
      <c r="H12" s="2">
        <v>80.44</v>
      </c>
      <c r="I12" s="2">
        <v>64.39</v>
      </c>
      <c r="J12" s="2">
        <v>21.14</v>
      </c>
      <c r="K12" s="2">
        <v>13.44</v>
      </c>
      <c r="L12" s="2">
        <v>13.59</v>
      </c>
      <c r="M12" s="2">
        <v>13.42</v>
      </c>
      <c r="N12" s="2">
        <v>12.07</v>
      </c>
      <c r="O12" s="2">
        <v>17.059999999999999</v>
      </c>
      <c r="P12" s="2">
        <v>15.34</v>
      </c>
      <c r="Q12" s="2">
        <v>16.37</v>
      </c>
      <c r="R12" s="2">
        <v>15.07</v>
      </c>
      <c r="S12" s="2">
        <v>14</v>
      </c>
      <c r="T12" s="1">
        <v>67</v>
      </c>
      <c r="U12" s="1">
        <v>57</v>
      </c>
      <c r="V12" s="1">
        <v>64</v>
      </c>
      <c r="W12" s="1">
        <v>52</v>
      </c>
      <c r="X12" s="1">
        <v>47</v>
      </c>
      <c r="Y12" s="1">
        <v>64</v>
      </c>
      <c r="Z12" s="1">
        <v>61</v>
      </c>
      <c r="AA12" s="1">
        <v>66</v>
      </c>
      <c r="AB12" s="1">
        <v>61</v>
      </c>
      <c r="AC12" s="1">
        <v>54</v>
      </c>
      <c r="AD12" s="2">
        <v>97.07</v>
      </c>
      <c r="AE12" s="2">
        <v>205</v>
      </c>
      <c r="AF12" s="2">
        <v>81.06</v>
      </c>
      <c r="AG12" s="2">
        <v>46.08</v>
      </c>
      <c r="AH12" s="2">
        <v>82.01</v>
      </c>
      <c r="AI12" s="1">
        <v>167</v>
      </c>
      <c r="AJ12" s="2">
        <v>56.07</v>
      </c>
      <c r="AK12" s="1">
        <v>291</v>
      </c>
      <c r="AL12" s="1">
        <v>200</v>
      </c>
      <c r="AM12" s="1">
        <v>257</v>
      </c>
      <c r="AN12" s="1">
        <v>271</v>
      </c>
      <c r="AO12" s="1">
        <v>91</v>
      </c>
      <c r="AP12" s="1">
        <v>171</v>
      </c>
      <c r="AQ12" s="1">
        <v>182</v>
      </c>
      <c r="AR12" s="1">
        <v>151</v>
      </c>
    </row>
    <row r="13" spans="1:44" ht="15.6" x14ac:dyDescent="0.3">
      <c r="A13" s="1">
        <v>12</v>
      </c>
      <c r="B13" s="1">
        <v>23</v>
      </c>
      <c r="C13" s="1">
        <v>169</v>
      </c>
      <c r="D13" s="1">
        <v>67</v>
      </c>
      <c r="E13" s="2">
        <v>62.9</v>
      </c>
      <c r="F13" s="2">
        <v>77.8</v>
      </c>
      <c r="G13" s="2">
        <v>87.2</v>
      </c>
      <c r="H13" s="2">
        <v>80.5</v>
      </c>
      <c r="I13" s="2">
        <v>65.3</v>
      </c>
      <c r="J13" s="2">
        <v>22.4</v>
      </c>
      <c r="K13" s="2">
        <v>20.5</v>
      </c>
      <c r="L13" s="2">
        <v>15.65</v>
      </c>
      <c r="M13" s="2">
        <v>15.81</v>
      </c>
      <c r="N13" s="2">
        <v>14.06</v>
      </c>
      <c r="O13" s="2">
        <v>18.2</v>
      </c>
      <c r="P13" s="2">
        <v>16.87</v>
      </c>
      <c r="Q13" s="2">
        <v>18.39</v>
      </c>
      <c r="R13" s="2">
        <v>16.399999999999999</v>
      </c>
      <c r="S13" s="2">
        <v>14.6</v>
      </c>
      <c r="T13" s="1">
        <v>70</v>
      </c>
      <c r="U13" s="1">
        <v>56</v>
      </c>
      <c r="V13" s="1">
        <v>65</v>
      </c>
      <c r="W13" s="1">
        <v>57</v>
      </c>
      <c r="X13" s="1">
        <v>53</v>
      </c>
      <c r="Y13" s="1">
        <v>72</v>
      </c>
      <c r="Z13" s="1">
        <v>67</v>
      </c>
      <c r="AA13" s="1">
        <v>72</v>
      </c>
      <c r="AB13" s="1">
        <v>69</v>
      </c>
      <c r="AC13" s="1">
        <v>62</v>
      </c>
      <c r="AD13" s="2">
        <v>100</v>
      </c>
      <c r="AE13" s="2">
        <v>210</v>
      </c>
      <c r="AF13" s="2">
        <v>80.900000000000006</v>
      </c>
      <c r="AG13" s="2">
        <v>49.5</v>
      </c>
      <c r="AH13" s="2">
        <v>84.16</v>
      </c>
      <c r="AI13" s="1">
        <v>170</v>
      </c>
      <c r="AJ13" s="2">
        <v>59.97</v>
      </c>
      <c r="AK13" s="1">
        <v>195</v>
      </c>
      <c r="AL13" s="1">
        <v>205</v>
      </c>
      <c r="AM13" s="1">
        <v>240</v>
      </c>
      <c r="AN13" s="1">
        <v>280</v>
      </c>
      <c r="AO13" s="1">
        <v>125</v>
      </c>
      <c r="AP13" s="1">
        <v>190</v>
      </c>
      <c r="AQ13" s="1">
        <v>195</v>
      </c>
      <c r="AR13" s="1">
        <v>165</v>
      </c>
    </row>
    <row r="14" spans="1:44" ht="15.6" x14ac:dyDescent="0.3">
      <c r="A14" s="1">
        <v>13</v>
      </c>
      <c r="B14" s="1">
        <v>24</v>
      </c>
      <c r="C14" s="1">
        <v>170</v>
      </c>
      <c r="D14" s="1">
        <v>68</v>
      </c>
      <c r="E14" s="2">
        <v>63.2</v>
      </c>
      <c r="F14" s="2">
        <v>64.2</v>
      </c>
      <c r="G14" s="2">
        <v>70.5</v>
      </c>
      <c r="H14" s="2">
        <v>69.2</v>
      </c>
      <c r="I14" s="2">
        <v>59.5</v>
      </c>
      <c r="J14" s="2">
        <v>21.57</v>
      </c>
      <c r="K14" s="2">
        <v>21.2</v>
      </c>
      <c r="L14" s="2">
        <v>15.8</v>
      </c>
      <c r="M14" s="2">
        <v>14.9</v>
      </c>
      <c r="N14" s="2">
        <v>13.95</v>
      </c>
      <c r="O14" s="2">
        <v>19.18</v>
      </c>
      <c r="P14" s="2">
        <v>20.170000000000002</v>
      </c>
      <c r="Q14" s="2">
        <v>18.149999999999999</v>
      </c>
      <c r="R14" s="2">
        <v>15.5</v>
      </c>
      <c r="S14" s="2">
        <v>14.55</v>
      </c>
      <c r="T14" s="1">
        <v>70</v>
      </c>
      <c r="U14" s="1">
        <v>60</v>
      </c>
      <c r="V14" s="1">
        <v>62</v>
      </c>
      <c r="W14" s="1">
        <v>57</v>
      </c>
      <c r="X14" s="1">
        <v>54</v>
      </c>
      <c r="Y14" s="1">
        <v>74</v>
      </c>
      <c r="Z14" s="1">
        <v>67</v>
      </c>
      <c r="AA14" s="1">
        <v>72</v>
      </c>
      <c r="AB14" s="1">
        <v>63</v>
      </c>
      <c r="AC14" s="1">
        <v>62</v>
      </c>
      <c r="AD14" s="2">
        <v>98.9</v>
      </c>
      <c r="AE14" s="2">
        <v>210</v>
      </c>
      <c r="AF14" s="2">
        <v>84.6</v>
      </c>
      <c r="AG14" s="2">
        <v>42.5</v>
      </c>
      <c r="AH14" s="2">
        <v>84.8</v>
      </c>
      <c r="AI14" s="1">
        <v>180</v>
      </c>
      <c r="AJ14" s="2">
        <v>60.97</v>
      </c>
      <c r="AK14" s="1">
        <v>350</v>
      </c>
      <c r="AL14" s="1">
        <v>220</v>
      </c>
      <c r="AM14" s="1">
        <v>250</v>
      </c>
      <c r="AN14" s="1">
        <v>285</v>
      </c>
      <c r="AO14" s="1">
        <v>120</v>
      </c>
      <c r="AP14" s="1">
        <v>190</v>
      </c>
      <c r="AQ14" s="1">
        <v>200</v>
      </c>
      <c r="AR14" s="1">
        <v>150</v>
      </c>
    </row>
    <row r="15" spans="1:44" ht="15.6" x14ac:dyDescent="0.3">
      <c r="A15" s="1">
        <v>14</v>
      </c>
      <c r="B15" s="1">
        <v>21</v>
      </c>
      <c r="C15" s="1">
        <v>168</v>
      </c>
      <c r="D15" s="1">
        <v>70</v>
      </c>
      <c r="E15" s="2">
        <v>68.400000000000006</v>
      </c>
      <c r="F15" s="2">
        <v>75.86</v>
      </c>
      <c r="G15" s="2">
        <v>86.45</v>
      </c>
      <c r="H15" s="2">
        <v>80.37</v>
      </c>
      <c r="I15" s="2">
        <v>60.3</v>
      </c>
      <c r="J15" s="2">
        <v>20.14</v>
      </c>
      <c r="K15" s="2">
        <v>12.34</v>
      </c>
      <c r="L15" s="2">
        <v>13.5</v>
      </c>
      <c r="M15" s="2">
        <v>13.15</v>
      </c>
      <c r="N15" s="2">
        <v>12.06</v>
      </c>
      <c r="O15" s="2">
        <v>16.05</v>
      </c>
      <c r="P15" s="2">
        <v>14.4</v>
      </c>
      <c r="Q15" s="2">
        <v>16.399999999999999</v>
      </c>
      <c r="R15" s="2">
        <v>14.05</v>
      </c>
      <c r="S15" s="2">
        <v>13.68</v>
      </c>
      <c r="T15" s="1">
        <v>57</v>
      </c>
      <c r="U15" s="1">
        <v>65</v>
      </c>
      <c r="V15" s="1">
        <v>53</v>
      </c>
      <c r="W15" s="1">
        <v>44</v>
      </c>
      <c r="X15" s="1">
        <v>65</v>
      </c>
      <c r="Y15" s="1">
        <v>60</v>
      </c>
      <c r="Z15" s="1">
        <v>75</v>
      </c>
      <c r="AA15" s="1">
        <v>60</v>
      </c>
      <c r="AB15" s="1">
        <v>57</v>
      </c>
      <c r="AC15" s="1">
        <v>60</v>
      </c>
      <c r="AD15" s="2">
        <v>97</v>
      </c>
      <c r="AE15" s="2">
        <v>203</v>
      </c>
      <c r="AF15" s="2">
        <v>82.16</v>
      </c>
      <c r="AG15" s="2">
        <v>46.1</v>
      </c>
      <c r="AH15" s="2">
        <v>82.46</v>
      </c>
      <c r="AI15" s="1">
        <v>168</v>
      </c>
      <c r="AJ15" s="2">
        <v>59.14</v>
      </c>
      <c r="AK15" s="1">
        <v>286</v>
      </c>
      <c r="AL15" s="1">
        <v>200</v>
      </c>
      <c r="AM15" s="1">
        <v>245</v>
      </c>
      <c r="AN15" s="1">
        <v>275</v>
      </c>
      <c r="AO15" s="1">
        <v>95</v>
      </c>
      <c r="AP15" s="1">
        <v>170</v>
      </c>
      <c r="AQ15" s="1">
        <v>186</v>
      </c>
      <c r="AR15" s="1">
        <v>160</v>
      </c>
    </row>
    <row r="16" spans="1:44" ht="15.6" x14ac:dyDescent="0.3">
      <c r="A16" s="1">
        <v>15</v>
      </c>
      <c r="B16" s="1">
        <v>23</v>
      </c>
      <c r="C16" s="1">
        <v>173</v>
      </c>
      <c r="D16" s="1">
        <v>75</v>
      </c>
      <c r="E16" s="2">
        <v>69.819999999999993</v>
      </c>
      <c r="F16" s="2">
        <v>77.86</v>
      </c>
      <c r="G16" s="2">
        <v>87.47</v>
      </c>
      <c r="H16" s="2">
        <v>82.37</v>
      </c>
      <c r="I16" s="2">
        <v>62.46</v>
      </c>
      <c r="J16" s="2">
        <v>22.44</v>
      </c>
      <c r="K16" s="2">
        <v>14.32</v>
      </c>
      <c r="L16" s="2">
        <v>15.53</v>
      </c>
      <c r="M16" s="2">
        <v>15.81</v>
      </c>
      <c r="N16" s="2">
        <v>14.06</v>
      </c>
      <c r="O16" s="2">
        <v>18.22</v>
      </c>
      <c r="P16" s="2">
        <v>16.87</v>
      </c>
      <c r="Q16" s="2">
        <v>18.39</v>
      </c>
      <c r="R16" s="2">
        <v>16.760000000000002</v>
      </c>
      <c r="S16" s="2">
        <v>14.6</v>
      </c>
      <c r="T16" s="1">
        <v>70</v>
      </c>
      <c r="U16" s="1">
        <v>55</v>
      </c>
      <c r="V16" s="1">
        <v>60</v>
      </c>
      <c r="W16" s="1">
        <v>55</v>
      </c>
      <c r="X16" s="1">
        <v>50</v>
      </c>
      <c r="Y16" s="1">
        <v>70</v>
      </c>
      <c r="Z16" s="1">
        <v>65</v>
      </c>
      <c r="AA16" s="1">
        <v>70</v>
      </c>
      <c r="AB16" s="1">
        <v>65</v>
      </c>
      <c r="AC16" s="1">
        <v>60</v>
      </c>
      <c r="AD16" s="2">
        <v>98.9</v>
      </c>
      <c r="AE16" s="2">
        <v>210</v>
      </c>
      <c r="AF16" s="2">
        <v>84.26</v>
      </c>
      <c r="AG16" s="2">
        <v>47.87</v>
      </c>
      <c r="AH16" s="2">
        <v>84.16</v>
      </c>
      <c r="AI16" s="1">
        <v>170</v>
      </c>
      <c r="AJ16" s="2">
        <v>59.97</v>
      </c>
      <c r="AK16" s="1">
        <v>320</v>
      </c>
      <c r="AL16" s="1">
        <v>210</v>
      </c>
      <c r="AM16" s="1">
        <v>260</v>
      </c>
      <c r="AN16" s="1">
        <v>280</v>
      </c>
      <c r="AO16" s="1">
        <v>120</v>
      </c>
      <c r="AP16" s="1">
        <v>190</v>
      </c>
      <c r="AQ16" s="1">
        <v>200</v>
      </c>
      <c r="AR16" s="1">
        <v>165</v>
      </c>
    </row>
    <row r="17" spans="1:44" ht="15.6" x14ac:dyDescent="0.3">
      <c r="A17" s="1">
        <v>16</v>
      </c>
      <c r="B17" s="1">
        <v>22</v>
      </c>
      <c r="C17" s="1">
        <v>173</v>
      </c>
      <c r="D17" s="1">
        <v>80</v>
      </c>
      <c r="E17" s="2">
        <v>62.82</v>
      </c>
      <c r="F17" s="2">
        <v>75.87</v>
      </c>
      <c r="G17" s="2">
        <v>88.25</v>
      </c>
      <c r="H17" s="2">
        <v>80.31</v>
      </c>
      <c r="I17" s="2">
        <v>63.02</v>
      </c>
      <c r="J17" s="2">
        <v>23.42</v>
      </c>
      <c r="K17" s="2">
        <v>15.31</v>
      </c>
      <c r="L17" s="2">
        <v>16.77</v>
      </c>
      <c r="M17" s="2">
        <v>17.88</v>
      </c>
      <c r="N17" s="2">
        <v>16.059999999999999</v>
      </c>
      <c r="O17" s="2">
        <v>19.32</v>
      </c>
      <c r="P17" s="2">
        <v>17.809999999999999</v>
      </c>
      <c r="Q17" s="2">
        <v>19.39</v>
      </c>
      <c r="R17" s="2">
        <v>17.670000000000002</v>
      </c>
      <c r="S17" s="2">
        <v>15.61</v>
      </c>
      <c r="T17" s="1">
        <v>71</v>
      </c>
      <c r="U17" s="1">
        <v>56</v>
      </c>
      <c r="V17" s="1">
        <v>59</v>
      </c>
      <c r="W17" s="1">
        <v>56</v>
      </c>
      <c r="X17" s="1">
        <v>51</v>
      </c>
      <c r="Y17" s="1">
        <v>71</v>
      </c>
      <c r="Z17" s="1">
        <v>63</v>
      </c>
      <c r="AA17" s="1">
        <v>71</v>
      </c>
      <c r="AB17" s="1">
        <v>66</v>
      </c>
      <c r="AC17" s="1">
        <v>59</v>
      </c>
      <c r="AD17" s="2">
        <v>97.9</v>
      </c>
      <c r="AE17" s="2">
        <v>209</v>
      </c>
      <c r="AF17" s="2">
        <v>85.16</v>
      </c>
      <c r="AG17" s="2">
        <v>46.87</v>
      </c>
      <c r="AH17" s="2">
        <v>83.16</v>
      </c>
      <c r="AI17" s="1">
        <v>171</v>
      </c>
      <c r="AJ17" s="2">
        <v>60.79</v>
      </c>
      <c r="AK17" s="1">
        <v>321</v>
      </c>
      <c r="AL17" s="1">
        <v>212</v>
      </c>
      <c r="AM17" s="1">
        <v>262</v>
      </c>
      <c r="AN17" s="1">
        <v>282</v>
      </c>
      <c r="AO17" s="1">
        <v>121</v>
      </c>
      <c r="AP17" s="1">
        <v>189</v>
      </c>
      <c r="AQ17" s="1">
        <v>201</v>
      </c>
      <c r="AR17" s="1">
        <v>166</v>
      </c>
    </row>
    <row r="18" spans="1:44" ht="15.6" x14ac:dyDescent="0.3">
      <c r="A18" s="1">
        <v>17</v>
      </c>
      <c r="B18" s="1">
        <v>21</v>
      </c>
      <c r="C18" s="1">
        <v>170</v>
      </c>
      <c r="D18" s="1">
        <v>65</v>
      </c>
      <c r="E18" s="2">
        <v>61.25</v>
      </c>
      <c r="F18" s="2">
        <v>75.8</v>
      </c>
      <c r="G18" s="2">
        <v>85.4</v>
      </c>
      <c r="H18" s="2">
        <v>81.3</v>
      </c>
      <c r="I18" s="2">
        <v>60.45</v>
      </c>
      <c r="J18" s="2">
        <v>22.3</v>
      </c>
      <c r="K18" s="2">
        <v>14.32</v>
      </c>
      <c r="L18" s="2">
        <v>15.3</v>
      </c>
      <c r="M18" s="2">
        <v>15.45</v>
      </c>
      <c r="N18" s="2">
        <v>14.07</v>
      </c>
      <c r="O18" s="2">
        <v>18.100000000000001</v>
      </c>
      <c r="P18" s="2">
        <v>15.2</v>
      </c>
      <c r="Q18" s="2">
        <v>17.399999999999999</v>
      </c>
      <c r="R18" s="2">
        <v>14.45</v>
      </c>
      <c r="S18" s="2">
        <v>13.49</v>
      </c>
      <c r="T18" s="1">
        <v>71</v>
      </c>
      <c r="U18" s="1">
        <v>56</v>
      </c>
      <c r="V18" s="1">
        <v>59</v>
      </c>
      <c r="W18" s="1">
        <v>54</v>
      </c>
      <c r="X18" s="1">
        <v>45</v>
      </c>
      <c r="Y18" s="1">
        <v>65</v>
      </c>
      <c r="Z18" s="1">
        <v>60</v>
      </c>
      <c r="AA18" s="1">
        <v>75</v>
      </c>
      <c r="AB18" s="1">
        <v>59</v>
      </c>
      <c r="AC18" s="1">
        <v>58</v>
      </c>
      <c r="AD18" s="2">
        <v>97.06</v>
      </c>
      <c r="AE18" s="2">
        <v>205</v>
      </c>
      <c r="AF18" s="2">
        <v>84.33</v>
      </c>
      <c r="AG18" s="2">
        <v>47.35</v>
      </c>
      <c r="AH18" s="2">
        <v>82.03</v>
      </c>
      <c r="AI18" s="1">
        <v>175</v>
      </c>
      <c r="AJ18" s="2">
        <v>58.07</v>
      </c>
      <c r="AK18" s="1">
        <v>300</v>
      </c>
      <c r="AL18" s="1">
        <v>205</v>
      </c>
      <c r="AM18" s="1">
        <v>245</v>
      </c>
      <c r="AN18" s="1">
        <v>275</v>
      </c>
      <c r="AO18" s="1">
        <v>115</v>
      </c>
      <c r="AP18" s="1">
        <v>195</v>
      </c>
      <c r="AQ18" s="1">
        <v>200</v>
      </c>
      <c r="AR18" s="1">
        <v>170</v>
      </c>
    </row>
    <row r="19" spans="1:44" ht="15.6" x14ac:dyDescent="0.3">
      <c r="A19" s="1">
        <v>18</v>
      </c>
      <c r="B19" s="1">
        <v>20</v>
      </c>
      <c r="C19" s="1">
        <v>170</v>
      </c>
      <c r="D19" s="1">
        <v>80</v>
      </c>
      <c r="E19" s="2">
        <v>61.8</v>
      </c>
      <c r="F19" s="2">
        <v>75.849999999999994</v>
      </c>
      <c r="G19" s="2">
        <v>85.03</v>
      </c>
      <c r="H19" s="2">
        <v>80.459999999999994</v>
      </c>
      <c r="I19" s="2">
        <v>60.45</v>
      </c>
      <c r="J19" s="2">
        <v>21.2</v>
      </c>
      <c r="K19" s="2">
        <v>14.4</v>
      </c>
      <c r="L19" s="2">
        <v>16.03</v>
      </c>
      <c r="M19" s="2">
        <v>15.8</v>
      </c>
      <c r="N19" s="2">
        <v>14.7</v>
      </c>
      <c r="O19" s="2">
        <v>17.75</v>
      </c>
      <c r="P19" s="2">
        <v>15.8</v>
      </c>
      <c r="Q19" s="2">
        <v>17.88</v>
      </c>
      <c r="R19" s="2">
        <v>15.9</v>
      </c>
      <c r="S19" s="2">
        <v>14.2</v>
      </c>
      <c r="T19" s="1">
        <v>68</v>
      </c>
      <c r="U19" s="1">
        <v>52</v>
      </c>
      <c r="V19" s="1">
        <v>59</v>
      </c>
      <c r="W19" s="1">
        <v>54</v>
      </c>
      <c r="X19" s="1">
        <v>48</v>
      </c>
      <c r="Y19" s="1">
        <v>72</v>
      </c>
      <c r="Z19" s="1">
        <v>63</v>
      </c>
      <c r="AA19" s="1">
        <v>69</v>
      </c>
      <c r="AB19" s="1">
        <v>62</v>
      </c>
      <c r="AC19" s="1">
        <v>59</v>
      </c>
      <c r="AD19" s="2">
        <v>99.8</v>
      </c>
      <c r="AE19" s="2">
        <v>207</v>
      </c>
      <c r="AF19" s="2">
        <v>81.3</v>
      </c>
      <c r="AG19" s="2">
        <v>50.8</v>
      </c>
      <c r="AH19" s="2">
        <v>82.13</v>
      </c>
      <c r="AI19" s="1">
        <v>170</v>
      </c>
      <c r="AJ19" s="2">
        <v>58.8</v>
      </c>
      <c r="AK19" s="1">
        <v>300</v>
      </c>
      <c r="AL19" s="1">
        <v>205</v>
      </c>
      <c r="AM19" s="1">
        <v>245</v>
      </c>
      <c r="AN19" s="1">
        <v>275</v>
      </c>
      <c r="AO19" s="1">
        <v>120</v>
      </c>
      <c r="AP19" s="1">
        <v>185</v>
      </c>
      <c r="AQ19" s="1">
        <v>195</v>
      </c>
      <c r="AR19" s="1">
        <v>160</v>
      </c>
    </row>
    <row r="20" spans="1:44" ht="15.6" x14ac:dyDescent="0.3">
      <c r="A20" s="1">
        <v>19</v>
      </c>
      <c r="B20" s="1">
        <v>18</v>
      </c>
      <c r="C20" s="3">
        <v>168</v>
      </c>
      <c r="D20" s="1">
        <v>57</v>
      </c>
      <c r="E20" s="2">
        <v>65.41</v>
      </c>
      <c r="F20" s="2">
        <v>73.849999999999994</v>
      </c>
      <c r="G20" s="2">
        <v>80.209999999999994</v>
      </c>
      <c r="H20" s="2">
        <v>71.709999999999994</v>
      </c>
      <c r="I20" s="2">
        <v>52.25</v>
      </c>
      <c r="J20" s="2">
        <v>19.899999999999999</v>
      </c>
      <c r="K20" s="2">
        <v>17</v>
      </c>
      <c r="L20" s="2">
        <v>17.100000000000001</v>
      </c>
      <c r="M20" s="2">
        <v>15.24</v>
      </c>
      <c r="N20" s="2">
        <v>14.01</v>
      </c>
      <c r="O20" s="2">
        <v>22.2</v>
      </c>
      <c r="P20" s="2">
        <v>17.850000000000001</v>
      </c>
      <c r="Q20" s="2">
        <v>15.8</v>
      </c>
      <c r="R20" s="2">
        <v>16.25</v>
      </c>
      <c r="S20" s="2">
        <v>15.38</v>
      </c>
      <c r="T20" s="1">
        <v>70</v>
      </c>
      <c r="U20" s="1">
        <v>58</v>
      </c>
      <c r="V20" s="1">
        <v>57</v>
      </c>
      <c r="W20" s="1">
        <v>52</v>
      </c>
      <c r="X20" s="1">
        <v>52</v>
      </c>
      <c r="Y20" s="1">
        <v>68</v>
      </c>
      <c r="Z20" s="1">
        <v>70</v>
      </c>
      <c r="AA20" s="1">
        <v>68</v>
      </c>
      <c r="AB20" s="1">
        <v>63</v>
      </c>
      <c r="AC20" s="1">
        <v>56</v>
      </c>
      <c r="AD20" s="2">
        <v>108.35</v>
      </c>
      <c r="AE20" s="2">
        <v>207</v>
      </c>
      <c r="AF20" s="2">
        <v>92.41</v>
      </c>
      <c r="AG20" s="2">
        <v>40.67</v>
      </c>
      <c r="AH20" s="2">
        <v>90.79</v>
      </c>
      <c r="AI20" s="1">
        <v>170</v>
      </c>
      <c r="AJ20" s="2">
        <v>54.55</v>
      </c>
      <c r="AK20" s="1">
        <v>285</v>
      </c>
      <c r="AL20" s="1">
        <v>222</v>
      </c>
      <c r="AM20" s="1">
        <v>220</v>
      </c>
      <c r="AN20" s="1">
        <v>280</v>
      </c>
      <c r="AO20" s="1">
        <v>70</v>
      </c>
      <c r="AP20" s="1">
        <v>193</v>
      </c>
      <c r="AQ20" s="1">
        <v>192</v>
      </c>
      <c r="AR20" s="1">
        <v>160</v>
      </c>
    </row>
    <row r="21" spans="1:44" ht="15.6" x14ac:dyDescent="0.3">
      <c r="A21" s="1">
        <v>20</v>
      </c>
      <c r="B21" s="1">
        <v>19</v>
      </c>
      <c r="C21" s="1">
        <v>168</v>
      </c>
      <c r="D21" s="1">
        <v>70</v>
      </c>
      <c r="E21" s="2">
        <v>69.400000000000006</v>
      </c>
      <c r="F21" s="2">
        <v>62.95</v>
      </c>
      <c r="G21" s="2">
        <v>71.209999999999994</v>
      </c>
      <c r="H21" s="2">
        <v>62.19</v>
      </c>
      <c r="I21" s="2">
        <v>40.44</v>
      </c>
      <c r="J21" s="2">
        <v>14.8</v>
      </c>
      <c r="K21" s="2">
        <v>10.46</v>
      </c>
      <c r="L21" s="2">
        <v>9.7200000000000006</v>
      </c>
      <c r="M21" s="2">
        <v>9.68</v>
      </c>
      <c r="N21" s="2">
        <v>8.56</v>
      </c>
      <c r="O21" s="2">
        <v>17.260000000000002</v>
      </c>
      <c r="P21" s="2">
        <v>12.08</v>
      </c>
      <c r="Q21" s="2">
        <v>12.72</v>
      </c>
      <c r="R21" s="2">
        <v>9.9700000000000006</v>
      </c>
      <c r="S21" s="2">
        <v>8.84</v>
      </c>
      <c r="T21" s="1">
        <v>70</v>
      </c>
      <c r="U21" s="1">
        <v>54</v>
      </c>
      <c r="V21" s="1">
        <v>58</v>
      </c>
      <c r="W21" s="1">
        <v>51</v>
      </c>
      <c r="X21" s="1">
        <v>53</v>
      </c>
      <c r="Y21" s="1">
        <v>72</v>
      </c>
      <c r="Z21" s="1">
        <v>68</v>
      </c>
      <c r="AA21" s="1">
        <v>70</v>
      </c>
      <c r="AB21" s="1">
        <v>62</v>
      </c>
      <c r="AC21" s="1">
        <v>50</v>
      </c>
      <c r="AD21" s="2">
        <v>87.84</v>
      </c>
      <c r="AE21" s="2">
        <v>200</v>
      </c>
      <c r="AF21" s="2">
        <v>77.08</v>
      </c>
      <c r="AG21" s="2">
        <v>33.54</v>
      </c>
      <c r="AH21" s="2">
        <v>76.87</v>
      </c>
      <c r="AI21" s="1">
        <v>180</v>
      </c>
      <c r="AJ21" s="2">
        <v>46.83</v>
      </c>
      <c r="AK21" s="1">
        <v>290</v>
      </c>
      <c r="AL21" s="1">
        <v>205</v>
      </c>
      <c r="AM21" s="1">
        <v>203</v>
      </c>
      <c r="AN21" s="1">
        <v>280</v>
      </c>
      <c r="AO21" s="1">
        <v>90</v>
      </c>
      <c r="AP21" s="1">
        <v>180</v>
      </c>
      <c r="AQ21" s="1">
        <v>170</v>
      </c>
      <c r="AR21" s="1">
        <v>140</v>
      </c>
    </row>
    <row r="22" spans="1:44" ht="15.6" x14ac:dyDescent="0.3">
      <c r="A22" s="1">
        <v>21</v>
      </c>
      <c r="B22" s="1">
        <v>16</v>
      </c>
      <c r="C22" s="1">
        <v>153</v>
      </c>
      <c r="D22" s="1">
        <v>60</v>
      </c>
      <c r="E22" s="2">
        <v>68.349999999999994</v>
      </c>
      <c r="F22" s="2">
        <v>71.400000000000006</v>
      </c>
      <c r="G22" s="2">
        <v>80.97</v>
      </c>
      <c r="H22" s="2">
        <v>75.400000000000006</v>
      </c>
      <c r="I22" s="2">
        <v>58.27</v>
      </c>
      <c r="J22" s="2">
        <v>18.010000000000002</v>
      </c>
      <c r="K22" s="2">
        <v>14.95</v>
      </c>
      <c r="L22" s="2">
        <v>15.4</v>
      </c>
      <c r="M22" s="2">
        <v>13.8</v>
      </c>
      <c r="N22" s="2">
        <v>13.68</v>
      </c>
      <c r="O22" s="2">
        <v>19.43</v>
      </c>
      <c r="P22" s="2">
        <v>18.7</v>
      </c>
      <c r="Q22" s="2">
        <v>17.2</v>
      </c>
      <c r="R22" s="2">
        <v>16.22</v>
      </c>
      <c r="S22" s="2">
        <v>15.64</v>
      </c>
      <c r="T22" s="1">
        <v>67</v>
      </c>
      <c r="U22" s="1">
        <v>55</v>
      </c>
      <c r="V22" s="1">
        <v>58</v>
      </c>
      <c r="W22" s="1">
        <v>55</v>
      </c>
      <c r="X22" s="1">
        <v>50</v>
      </c>
      <c r="Y22" s="1">
        <v>70</v>
      </c>
      <c r="Z22" s="1">
        <v>65</v>
      </c>
      <c r="AA22" s="1">
        <v>65</v>
      </c>
      <c r="AB22" s="1">
        <v>63</v>
      </c>
      <c r="AC22" s="1">
        <v>60</v>
      </c>
      <c r="AD22" s="2">
        <v>94.64</v>
      </c>
      <c r="AE22" s="2">
        <v>200</v>
      </c>
      <c r="AF22" s="2">
        <v>85.26</v>
      </c>
      <c r="AG22" s="2">
        <v>32.909999999999997</v>
      </c>
      <c r="AH22" s="2">
        <v>81.400000000000006</v>
      </c>
      <c r="AI22" s="1">
        <v>180</v>
      </c>
      <c r="AJ22" s="2">
        <v>56.5</v>
      </c>
      <c r="AK22" s="1">
        <v>290</v>
      </c>
      <c r="AL22" s="1">
        <v>200</v>
      </c>
      <c r="AM22" s="1">
        <v>230</v>
      </c>
      <c r="AN22" s="1">
        <v>280</v>
      </c>
      <c r="AO22" s="1">
        <v>90</v>
      </c>
      <c r="AP22" s="1">
        <v>190</v>
      </c>
      <c r="AQ22" s="1">
        <v>195</v>
      </c>
      <c r="AR22" s="1">
        <v>160</v>
      </c>
    </row>
    <row r="23" spans="1:44" ht="15.6" x14ac:dyDescent="0.3">
      <c r="A23" s="1">
        <v>22</v>
      </c>
      <c r="B23" s="1">
        <v>19</v>
      </c>
      <c r="C23" s="1">
        <v>180</v>
      </c>
      <c r="D23" s="1">
        <v>65</v>
      </c>
      <c r="E23" s="2">
        <v>62.73</v>
      </c>
      <c r="F23" s="2">
        <v>70.430000000000007</v>
      </c>
      <c r="G23" s="2">
        <v>75.319999999999993</v>
      </c>
      <c r="H23" s="2">
        <v>60.66</v>
      </c>
      <c r="I23" s="2">
        <v>55.1</v>
      </c>
      <c r="J23" s="2">
        <v>17.170000000000002</v>
      </c>
      <c r="K23" s="2">
        <v>15.19</v>
      </c>
      <c r="L23" s="2">
        <v>15.28</v>
      </c>
      <c r="M23" s="2">
        <v>14.83</v>
      </c>
      <c r="N23" s="2">
        <v>13.58</v>
      </c>
      <c r="O23" s="2">
        <v>18.18</v>
      </c>
      <c r="P23" s="2">
        <v>18.23</v>
      </c>
      <c r="Q23" s="2">
        <v>15.78</v>
      </c>
      <c r="R23" s="2">
        <v>17.04</v>
      </c>
      <c r="S23" s="2">
        <v>14.08</v>
      </c>
      <c r="T23" s="1">
        <v>66</v>
      </c>
      <c r="U23" s="1">
        <v>53</v>
      </c>
      <c r="V23" s="1">
        <v>52</v>
      </c>
      <c r="W23" s="1">
        <v>48</v>
      </c>
      <c r="X23" s="1">
        <v>47</v>
      </c>
      <c r="Y23" s="1">
        <v>66</v>
      </c>
      <c r="Z23" s="1">
        <v>65</v>
      </c>
      <c r="AA23" s="1">
        <v>60</v>
      </c>
      <c r="AB23" s="1">
        <v>55</v>
      </c>
      <c r="AC23" s="1">
        <v>50</v>
      </c>
      <c r="AD23" s="2">
        <v>93.98</v>
      </c>
      <c r="AE23" s="2">
        <v>200</v>
      </c>
      <c r="AF23" s="2">
        <v>82.22</v>
      </c>
      <c r="AG23" s="2">
        <v>33.57</v>
      </c>
      <c r="AH23" s="2">
        <v>78.81</v>
      </c>
      <c r="AI23" s="1">
        <v>170</v>
      </c>
      <c r="AJ23" s="2">
        <v>55.13</v>
      </c>
      <c r="AK23" s="1">
        <v>290</v>
      </c>
      <c r="AL23" s="1">
        <v>200</v>
      </c>
      <c r="AM23" s="1">
        <v>190</v>
      </c>
      <c r="AN23" s="1">
        <v>260</v>
      </c>
      <c r="AO23" s="1">
        <v>90</v>
      </c>
      <c r="AP23" s="1">
        <v>209</v>
      </c>
      <c r="AQ23" s="1">
        <v>200</v>
      </c>
      <c r="AR23" s="1">
        <v>160</v>
      </c>
    </row>
    <row r="24" spans="1:44" ht="15.6" x14ac:dyDescent="0.3">
      <c r="A24" s="1">
        <v>23</v>
      </c>
      <c r="B24" s="1">
        <v>20</v>
      </c>
      <c r="C24" s="1">
        <v>167</v>
      </c>
      <c r="D24" s="1">
        <v>60</v>
      </c>
      <c r="E24" s="2">
        <v>61.72</v>
      </c>
      <c r="F24" s="2">
        <v>67.27</v>
      </c>
      <c r="G24" s="2">
        <v>77.040000000000006</v>
      </c>
      <c r="H24" s="2">
        <v>69.680000000000007</v>
      </c>
      <c r="I24" s="2">
        <v>55.77</v>
      </c>
      <c r="J24" s="2">
        <v>19.309999999999999</v>
      </c>
      <c r="K24" s="2">
        <v>16</v>
      </c>
      <c r="L24" s="2">
        <v>16.59</v>
      </c>
      <c r="M24" s="2">
        <v>13.93</v>
      </c>
      <c r="N24" s="2">
        <v>14.57</v>
      </c>
      <c r="O24" s="2">
        <v>16.54</v>
      </c>
      <c r="P24" s="2">
        <v>18.14</v>
      </c>
      <c r="Q24" s="2">
        <v>19.64</v>
      </c>
      <c r="R24" s="2">
        <v>17.37</v>
      </c>
      <c r="S24" s="2">
        <v>15.47</v>
      </c>
      <c r="T24" s="1">
        <v>70</v>
      </c>
      <c r="U24" s="1">
        <v>60</v>
      </c>
      <c r="V24" s="1">
        <v>58</v>
      </c>
      <c r="W24" s="1">
        <v>54</v>
      </c>
      <c r="X24" s="1">
        <v>50</v>
      </c>
      <c r="Y24" s="1">
        <v>71</v>
      </c>
      <c r="Z24" s="1">
        <v>69</v>
      </c>
      <c r="AA24" s="1">
        <v>65</v>
      </c>
      <c r="AB24" s="1">
        <v>64</v>
      </c>
      <c r="AC24" s="1">
        <v>55</v>
      </c>
      <c r="AD24" s="2">
        <v>97.27</v>
      </c>
      <c r="AE24" s="2">
        <v>200</v>
      </c>
      <c r="AF24" s="2">
        <v>83.46</v>
      </c>
      <c r="AG24" s="2">
        <v>39.47</v>
      </c>
      <c r="AH24" s="2">
        <v>80.23</v>
      </c>
      <c r="AI24" s="3">
        <v>270</v>
      </c>
      <c r="AJ24" s="2">
        <v>52.64</v>
      </c>
      <c r="AK24" s="1">
        <v>290</v>
      </c>
      <c r="AL24" s="1">
        <v>210</v>
      </c>
      <c r="AM24" s="1">
        <v>190</v>
      </c>
      <c r="AN24" s="1">
        <v>280</v>
      </c>
      <c r="AO24" s="1">
        <v>75</v>
      </c>
      <c r="AP24" s="1">
        <v>170</v>
      </c>
      <c r="AQ24" s="1">
        <v>188</v>
      </c>
      <c r="AR24" s="1">
        <v>160</v>
      </c>
    </row>
    <row r="25" spans="1:44" ht="15.6" x14ac:dyDescent="0.3">
      <c r="A25" s="1">
        <v>24</v>
      </c>
      <c r="B25" s="1">
        <v>21</v>
      </c>
      <c r="C25" s="1">
        <v>170</v>
      </c>
      <c r="D25" s="1">
        <v>70</v>
      </c>
      <c r="E25" s="2">
        <v>65</v>
      </c>
      <c r="F25" s="2">
        <v>76.03</v>
      </c>
      <c r="G25" s="2">
        <v>80.78</v>
      </c>
      <c r="H25" s="2">
        <v>75.569999999999993</v>
      </c>
      <c r="I25" s="2">
        <v>58.72</v>
      </c>
      <c r="J25" s="2">
        <v>19.579999999999998</v>
      </c>
      <c r="K25" s="2">
        <v>16.440000000000001</v>
      </c>
      <c r="L25" s="2">
        <v>15.84</v>
      </c>
      <c r="M25" s="2">
        <v>15.83</v>
      </c>
      <c r="N25" s="2">
        <v>14.41</v>
      </c>
      <c r="O25" s="2">
        <v>19.559999999999999</v>
      </c>
      <c r="P25" s="2">
        <v>18.14</v>
      </c>
      <c r="Q25" s="2">
        <v>17.2</v>
      </c>
      <c r="R25" s="2">
        <v>16.329999999999998</v>
      </c>
      <c r="S25" s="2">
        <v>14.81</v>
      </c>
      <c r="T25" s="1">
        <v>70</v>
      </c>
      <c r="U25" s="1">
        <v>55</v>
      </c>
      <c r="V25" s="1">
        <v>58</v>
      </c>
      <c r="W25" s="1">
        <v>53</v>
      </c>
      <c r="X25" s="1">
        <v>56</v>
      </c>
      <c r="Y25" s="1">
        <v>71</v>
      </c>
      <c r="Z25" s="1">
        <v>66</v>
      </c>
      <c r="AA25" s="1">
        <v>68</v>
      </c>
      <c r="AB25" s="1">
        <v>64</v>
      </c>
      <c r="AC25" s="1">
        <v>57</v>
      </c>
      <c r="AD25" s="2">
        <v>95.31</v>
      </c>
      <c r="AE25" s="2">
        <v>200</v>
      </c>
      <c r="AF25" s="2">
        <v>86.94</v>
      </c>
      <c r="AG25" s="2">
        <v>42.96</v>
      </c>
      <c r="AH25" s="2">
        <v>85.4</v>
      </c>
      <c r="AI25" s="1">
        <v>188</v>
      </c>
      <c r="AJ25" s="2">
        <v>59.9</v>
      </c>
      <c r="AK25" s="1">
        <v>295</v>
      </c>
      <c r="AL25" s="1">
        <v>210</v>
      </c>
      <c r="AM25" s="1">
        <v>220</v>
      </c>
      <c r="AN25" s="1">
        <v>282</v>
      </c>
      <c r="AO25" s="1">
        <v>80</v>
      </c>
      <c r="AP25" s="1">
        <v>190</v>
      </c>
      <c r="AQ25" s="1">
        <v>192</v>
      </c>
      <c r="AR25" s="1">
        <v>160</v>
      </c>
    </row>
    <row r="26" spans="1:44" ht="15.6" x14ac:dyDescent="0.3">
      <c r="A26" s="1">
        <v>25</v>
      </c>
      <c r="B26" s="1">
        <v>22</v>
      </c>
      <c r="C26" s="1">
        <v>173</v>
      </c>
      <c r="D26" s="1">
        <v>58</v>
      </c>
      <c r="E26" s="2">
        <v>75.06</v>
      </c>
      <c r="F26" s="2">
        <v>69.36</v>
      </c>
      <c r="G26" s="2">
        <v>82.85</v>
      </c>
      <c r="H26" s="2">
        <v>75.930000000000007</v>
      </c>
      <c r="I26" s="2">
        <v>62.15</v>
      </c>
      <c r="J26" s="2">
        <v>20.37</v>
      </c>
      <c r="K26" s="2">
        <v>18.260000000000002</v>
      </c>
      <c r="L26" s="2">
        <v>19.43</v>
      </c>
      <c r="M26" s="2">
        <v>15.09</v>
      </c>
      <c r="N26" s="2">
        <v>13.63</v>
      </c>
      <c r="O26" s="2">
        <v>19.53</v>
      </c>
      <c r="P26" s="2">
        <v>17.86</v>
      </c>
      <c r="Q26" s="2">
        <v>18.02</v>
      </c>
      <c r="R26" s="2">
        <v>17.850000000000001</v>
      </c>
      <c r="S26" s="2">
        <v>16.93</v>
      </c>
      <c r="T26" s="1">
        <v>69</v>
      </c>
      <c r="U26" s="1">
        <v>57</v>
      </c>
      <c r="V26" s="1">
        <v>56</v>
      </c>
      <c r="W26" s="1">
        <v>54</v>
      </c>
      <c r="X26" s="1">
        <v>50</v>
      </c>
      <c r="Y26" s="1">
        <v>73</v>
      </c>
      <c r="Z26" s="1">
        <v>68</v>
      </c>
      <c r="AA26" s="1">
        <v>70</v>
      </c>
      <c r="AB26" s="1">
        <v>72</v>
      </c>
      <c r="AC26" s="1">
        <v>53</v>
      </c>
      <c r="AD26" s="2">
        <v>104.45</v>
      </c>
      <c r="AE26" s="2">
        <v>200</v>
      </c>
      <c r="AF26" s="2">
        <v>89.16</v>
      </c>
      <c r="AG26" s="2">
        <v>36.86</v>
      </c>
      <c r="AH26" s="2">
        <v>88.22</v>
      </c>
      <c r="AI26" s="1">
        <v>180</v>
      </c>
      <c r="AJ26" s="2">
        <v>55.82</v>
      </c>
      <c r="AK26" s="1">
        <v>290</v>
      </c>
      <c r="AL26" s="1">
        <v>210</v>
      </c>
      <c r="AM26" s="1">
        <v>220</v>
      </c>
      <c r="AN26" s="1">
        <v>270</v>
      </c>
      <c r="AO26" s="1">
        <v>80</v>
      </c>
      <c r="AP26" s="1">
        <v>190</v>
      </c>
      <c r="AQ26" s="1">
        <v>190</v>
      </c>
      <c r="AR26" s="1">
        <v>160</v>
      </c>
    </row>
    <row r="27" spans="1:44" ht="15.6" x14ac:dyDescent="0.3">
      <c r="A27" s="1">
        <v>26</v>
      </c>
      <c r="B27" s="1">
        <v>23</v>
      </c>
      <c r="C27" s="1">
        <v>173</v>
      </c>
      <c r="D27" s="1">
        <v>63</v>
      </c>
      <c r="E27" s="2">
        <v>66.78</v>
      </c>
      <c r="F27" s="2">
        <v>71.13</v>
      </c>
      <c r="G27" s="2">
        <v>81.709999999999994</v>
      </c>
      <c r="H27" s="2">
        <v>73.55</v>
      </c>
      <c r="I27" s="2">
        <v>59.03</v>
      </c>
      <c r="J27" s="2">
        <v>19.190000000000001</v>
      </c>
      <c r="K27" s="2">
        <v>16.5</v>
      </c>
      <c r="L27" s="2">
        <v>16.3</v>
      </c>
      <c r="M27" s="2">
        <v>15.8</v>
      </c>
      <c r="N27" s="2">
        <v>14.61</v>
      </c>
      <c r="O27" s="2">
        <v>18.98</v>
      </c>
      <c r="P27" s="2">
        <v>18.05</v>
      </c>
      <c r="Q27" s="2">
        <v>19.170000000000002</v>
      </c>
      <c r="R27" s="2">
        <v>18.02</v>
      </c>
      <c r="S27" s="2">
        <v>16.28</v>
      </c>
      <c r="T27" s="1">
        <v>70</v>
      </c>
      <c r="U27" s="1">
        <v>55</v>
      </c>
      <c r="V27" s="1">
        <v>59</v>
      </c>
      <c r="W27" s="1">
        <v>55</v>
      </c>
      <c r="X27" s="1">
        <v>40</v>
      </c>
      <c r="Y27" s="1">
        <v>70</v>
      </c>
      <c r="Z27" s="1">
        <v>63</v>
      </c>
      <c r="AA27" s="1">
        <v>66</v>
      </c>
      <c r="AB27" s="1">
        <v>60</v>
      </c>
      <c r="AC27" s="1">
        <v>53</v>
      </c>
      <c r="AD27" s="2">
        <v>102.61</v>
      </c>
      <c r="AE27" s="2">
        <v>204</v>
      </c>
      <c r="AF27" s="2">
        <v>90.89</v>
      </c>
      <c r="AG27" s="2">
        <v>38.340000000000003</v>
      </c>
      <c r="AH27" s="2">
        <v>86.83</v>
      </c>
      <c r="AI27" s="1">
        <v>180</v>
      </c>
      <c r="AJ27" s="2">
        <v>60.23</v>
      </c>
      <c r="AK27" s="1">
        <v>305</v>
      </c>
      <c r="AL27" s="1">
        <v>230</v>
      </c>
      <c r="AM27" s="1">
        <v>240</v>
      </c>
      <c r="AN27" s="1">
        <v>300</v>
      </c>
      <c r="AO27" s="1">
        <v>80</v>
      </c>
      <c r="AP27" s="1">
        <v>202</v>
      </c>
      <c r="AQ27" s="1">
        <v>190</v>
      </c>
      <c r="AR27" s="1">
        <v>160</v>
      </c>
    </row>
    <row r="28" spans="1:44" ht="15.6" x14ac:dyDescent="0.3">
      <c r="A28" s="1">
        <v>27</v>
      </c>
      <c r="B28" s="1">
        <v>22</v>
      </c>
      <c r="C28" s="1">
        <v>168</v>
      </c>
      <c r="D28" s="1">
        <v>65</v>
      </c>
      <c r="E28" s="2">
        <v>65.03</v>
      </c>
      <c r="F28" s="2">
        <v>70.53</v>
      </c>
      <c r="G28" s="2">
        <v>75.7</v>
      </c>
      <c r="H28" s="2">
        <v>70.180000000000007</v>
      </c>
      <c r="I28" s="2">
        <v>58.66</v>
      </c>
      <c r="J28" s="2">
        <v>20.3</v>
      </c>
      <c r="K28" s="2">
        <v>16.66</v>
      </c>
      <c r="L28" s="2">
        <v>17.39</v>
      </c>
      <c r="M28" s="2">
        <v>16.5</v>
      </c>
      <c r="N28" s="2">
        <v>15.9</v>
      </c>
      <c r="O28" s="2">
        <v>19.8</v>
      </c>
      <c r="P28" s="2">
        <v>20.3</v>
      </c>
      <c r="Q28" s="2">
        <v>19.600000000000001</v>
      </c>
      <c r="R28" s="2">
        <v>17.5</v>
      </c>
      <c r="S28" s="2">
        <v>16.18</v>
      </c>
      <c r="T28" s="1">
        <v>75</v>
      </c>
      <c r="U28" s="1">
        <v>65</v>
      </c>
      <c r="V28" s="1">
        <v>60</v>
      </c>
      <c r="W28" s="1">
        <v>60</v>
      </c>
      <c r="X28" s="1">
        <v>54</v>
      </c>
      <c r="Y28" s="1">
        <v>75</v>
      </c>
      <c r="Z28" s="1">
        <v>72</v>
      </c>
      <c r="AA28" s="1">
        <v>59</v>
      </c>
      <c r="AB28" s="1">
        <v>63</v>
      </c>
      <c r="AC28" s="1">
        <v>59</v>
      </c>
      <c r="AD28" s="2">
        <v>105.9</v>
      </c>
      <c r="AE28" s="2">
        <v>210</v>
      </c>
      <c r="AF28" s="2">
        <v>89.2</v>
      </c>
      <c r="AG28" s="2">
        <v>45.3</v>
      </c>
      <c r="AH28" s="2">
        <v>90</v>
      </c>
      <c r="AI28" s="1">
        <v>190</v>
      </c>
      <c r="AJ28" s="2">
        <v>56.88</v>
      </c>
      <c r="AK28" s="1">
        <v>275</v>
      </c>
      <c r="AL28" s="1">
        <v>250</v>
      </c>
      <c r="AM28" s="1">
        <v>240</v>
      </c>
      <c r="AN28" s="1">
        <v>210</v>
      </c>
      <c r="AO28" s="1">
        <v>90</v>
      </c>
      <c r="AP28" s="1">
        <v>190</v>
      </c>
      <c r="AQ28" s="1">
        <v>192</v>
      </c>
      <c r="AR28" s="1">
        <v>170</v>
      </c>
    </row>
    <row r="29" spans="1:44" ht="15.6" x14ac:dyDescent="0.3">
      <c r="A29" s="1">
        <v>28</v>
      </c>
      <c r="B29" s="1">
        <v>21</v>
      </c>
      <c r="C29" s="1">
        <v>165</v>
      </c>
      <c r="D29" s="1">
        <v>66</v>
      </c>
      <c r="E29" s="2">
        <v>64.03</v>
      </c>
      <c r="F29" s="2">
        <v>71.55</v>
      </c>
      <c r="G29" s="2">
        <v>75.388000000000005</v>
      </c>
      <c r="H29" s="2">
        <v>72.180000000000007</v>
      </c>
      <c r="I29" s="2">
        <v>58.66</v>
      </c>
      <c r="J29" s="2">
        <v>20.38</v>
      </c>
      <c r="K29" s="2">
        <v>16.68</v>
      </c>
      <c r="L29" s="2">
        <v>17.39</v>
      </c>
      <c r="M29" s="2">
        <v>16.3</v>
      </c>
      <c r="N29" s="2">
        <v>14.28</v>
      </c>
      <c r="O29" s="2">
        <v>18.86</v>
      </c>
      <c r="P29" s="2">
        <v>21.02</v>
      </c>
      <c r="Q29" s="2">
        <v>19.600000000000001</v>
      </c>
      <c r="R29" s="2">
        <v>17.45</v>
      </c>
      <c r="S29" s="2">
        <v>16.18</v>
      </c>
      <c r="T29" s="1">
        <v>70</v>
      </c>
      <c r="U29" s="1">
        <v>60</v>
      </c>
      <c r="V29" s="1">
        <v>60</v>
      </c>
      <c r="W29" s="1">
        <v>63</v>
      </c>
      <c r="X29" s="1">
        <v>53</v>
      </c>
      <c r="Y29" s="1">
        <v>73</v>
      </c>
      <c r="Z29" s="1">
        <v>72</v>
      </c>
      <c r="AA29" s="1">
        <v>59</v>
      </c>
      <c r="AB29" s="1">
        <v>62</v>
      </c>
      <c r="AC29" s="1">
        <v>58</v>
      </c>
      <c r="AD29" s="2">
        <v>100.58</v>
      </c>
      <c r="AE29" s="2">
        <v>200</v>
      </c>
      <c r="AF29" s="2">
        <v>87.64</v>
      </c>
      <c r="AG29" s="2">
        <v>45.29</v>
      </c>
      <c r="AH29" s="2">
        <v>89</v>
      </c>
      <c r="AI29" s="1">
        <v>180</v>
      </c>
      <c r="AJ29" s="2">
        <v>56.88</v>
      </c>
      <c r="AK29" s="1">
        <v>275</v>
      </c>
      <c r="AL29" s="1">
        <v>220</v>
      </c>
      <c r="AM29" s="1">
        <v>230</v>
      </c>
      <c r="AN29" s="1">
        <v>205</v>
      </c>
      <c r="AO29" s="1">
        <v>80</v>
      </c>
      <c r="AP29" s="1">
        <v>190</v>
      </c>
      <c r="AQ29" s="1">
        <v>192</v>
      </c>
      <c r="AR29" s="1">
        <v>170</v>
      </c>
    </row>
    <row r="30" spans="1:44" ht="15.6" x14ac:dyDescent="0.3">
      <c r="A30" s="1">
        <v>29</v>
      </c>
      <c r="B30" s="1">
        <v>22</v>
      </c>
      <c r="C30" s="1">
        <v>169</v>
      </c>
      <c r="D30" s="1">
        <v>68</v>
      </c>
      <c r="E30" s="2">
        <v>66.2</v>
      </c>
      <c r="F30" s="2">
        <v>76.3</v>
      </c>
      <c r="G30" s="2">
        <v>84.2</v>
      </c>
      <c r="H30" s="2">
        <v>75.760000000000005</v>
      </c>
      <c r="I30" s="2">
        <v>62.92</v>
      </c>
      <c r="J30" s="2">
        <v>20.6</v>
      </c>
      <c r="K30" s="2">
        <v>18.579999999999998</v>
      </c>
      <c r="L30" s="2">
        <v>15.65</v>
      </c>
      <c r="M30" s="2">
        <v>14.94</v>
      </c>
      <c r="N30" s="2">
        <v>14.85</v>
      </c>
      <c r="O30" s="2">
        <v>21.75</v>
      </c>
      <c r="P30" s="2">
        <v>19.2</v>
      </c>
      <c r="Q30" s="2">
        <v>18.399999999999999</v>
      </c>
      <c r="R30" s="2">
        <v>17.95</v>
      </c>
      <c r="S30" s="2">
        <v>16.899999999999999</v>
      </c>
      <c r="T30" s="1">
        <v>65</v>
      </c>
      <c r="U30" s="1">
        <v>59</v>
      </c>
      <c r="V30" s="1">
        <v>58</v>
      </c>
      <c r="W30" s="1">
        <v>56</v>
      </c>
      <c r="X30" s="1">
        <v>52</v>
      </c>
      <c r="Y30" s="1">
        <v>73</v>
      </c>
      <c r="Z30" s="1">
        <v>70</v>
      </c>
      <c r="AA30" s="1">
        <v>72</v>
      </c>
      <c r="AB30" s="1">
        <v>60</v>
      </c>
      <c r="AC30" s="1">
        <v>55</v>
      </c>
      <c r="AD30" s="2">
        <v>93.2</v>
      </c>
      <c r="AE30" s="2">
        <v>205</v>
      </c>
      <c r="AF30" s="2">
        <v>87.56</v>
      </c>
      <c r="AG30" s="2">
        <v>43.86</v>
      </c>
      <c r="AH30" s="2">
        <v>82.7</v>
      </c>
      <c r="AI30" s="3">
        <v>210</v>
      </c>
      <c r="AJ30" s="4">
        <v>58.95</v>
      </c>
      <c r="AK30" s="1">
        <v>295</v>
      </c>
      <c r="AL30" s="1">
        <v>220</v>
      </c>
      <c r="AM30" s="1">
        <v>280</v>
      </c>
      <c r="AN30" s="1">
        <v>270</v>
      </c>
      <c r="AO30" s="1">
        <v>85</v>
      </c>
      <c r="AP30" s="1">
        <v>200</v>
      </c>
      <c r="AQ30" s="1">
        <v>195</v>
      </c>
      <c r="AR30" s="1">
        <v>170</v>
      </c>
    </row>
    <row r="31" spans="1:44" ht="15.6" x14ac:dyDescent="0.3">
      <c r="A31" s="1">
        <v>30</v>
      </c>
      <c r="B31" s="1">
        <v>36</v>
      </c>
      <c r="C31" s="1">
        <v>171</v>
      </c>
      <c r="D31" s="1">
        <v>85</v>
      </c>
      <c r="E31" s="2">
        <v>67.86</v>
      </c>
      <c r="F31" s="2">
        <v>77.47</v>
      </c>
      <c r="G31" s="2">
        <v>83.93</v>
      </c>
      <c r="H31" s="2">
        <v>76.38</v>
      </c>
      <c r="I31" s="2">
        <v>60.1</v>
      </c>
      <c r="J31" s="2">
        <v>20.64</v>
      </c>
      <c r="K31" s="2">
        <v>18.579999999999998</v>
      </c>
      <c r="L31" s="2">
        <v>15.88</v>
      </c>
      <c r="M31" s="2">
        <v>14.94</v>
      </c>
      <c r="N31" s="2">
        <v>14.27</v>
      </c>
      <c r="O31" s="2">
        <v>20.7</v>
      </c>
      <c r="P31" s="2">
        <v>18.2</v>
      </c>
      <c r="Q31" s="2">
        <v>18.399999999999999</v>
      </c>
      <c r="R31" s="2">
        <v>18.55</v>
      </c>
      <c r="S31" s="2">
        <v>16.27</v>
      </c>
      <c r="T31" s="1">
        <v>66</v>
      </c>
      <c r="U31" s="1">
        <v>58</v>
      </c>
      <c r="V31" s="1">
        <v>57</v>
      </c>
      <c r="W31" s="1">
        <v>55</v>
      </c>
      <c r="X31" s="1">
        <v>50</v>
      </c>
      <c r="Y31" s="1">
        <v>73</v>
      </c>
      <c r="Z31" s="1">
        <v>70</v>
      </c>
      <c r="AA31" s="1">
        <v>70</v>
      </c>
      <c r="AB31" s="1">
        <v>60</v>
      </c>
      <c r="AC31" s="1">
        <v>57</v>
      </c>
      <c r="AD31" s="2">
        <v>92.85</v>
      </c>
      <c r="AE31" s="2">
        <v>205</v>
      </c>
      <c r="AF31" s="2">
        <v>85.55</v>
      </c>
      <c r="AG31" s="2">
        <v>43.8</v>
      </c>
      <c r="AH31" s="2">
        <v>82.7</v>
      </c>
      <c r="AI31" s="3">
        <v>210</v>
      </c>
      <c r="AJ31" s="4">
        <v>58.95</v>
      </c>
      <c r="AK31" s="1">
        <v>295</v>
      </c>
      <c r="AL31" s="1">
        <v>220</v>
      </c>
      <c r="AM31" s="1">
        <v>280</v>
      </c>
      <c r="AN31" s="1">
        <v>270</v>
      </c>
      <c r="AO31" s="1">
        <v>80</v>
      </c>
      <c r="AP31" s="1">
        <v>200</v>
      </c>
      <c r="AQ31" s="1">
        <v>200</v>
      </c>
      <c r="AR31" s="1">
        <v>170</v>
      </c>
    </row>
    <row r="32" spans="1:44" ht="15.6" x14ac:dyDescent="0.3">
      <c r="A32" s="1">
        <v>31</v>
      </c>
      <c r="B32" s="1">
        <v>18</v>
      </c>
      <c r="C32" s="1">
        <v>164</v>
      </c>
      <c r="D32" s="1">
        <v>62</v>
      </c>
      <c r="E32" s="2">
        <v>66.040000000000006</v>
      </c>
      <c r="F32" s="2">
        <v>70.77</v>
      </c>
      <c r="G32" s="2">
        <v>81.17</v>
      </c>
      <c r="H32" s="2">
        <v>75.98</v>
      </c>
      <c r="I32" s="2">
        <v>59.19</v>
      </c>
      <c r="J32" s="2">
        <v>19.11</v>
      </c>
      <c r="K32" s="2">
        <v>16.559999999999999</v>
      </c>
      <c r="L32" s="2">
        <v>15.82</v>
      </c>
      <c r="M32" s="2">
        <v>14.9</v>
      </c>
      <c r="N32" s="2">
        <v>14.69</v>
      </c>
      <c r="O32" s="2">
        <v>20.13</v>
      </c>
      <c r="P32" s="2">
        <v>19.59</v>
      </c>
      <c r="Q32" s="2">
        <v>20.47</v>
      </c>
      <c r="R32" s="2">
        <v>18.989999999999998</v>
      </c>
      <c r="S32" s="2">
        <v>14.49</v>
      </c>
      <c r="T32" s="1">
        <v>67</v>
      </c>
      <c r="U32" s="1">
        <v>55</v>
      </c>
      <c r="V32" s="1">
        <v>56</v>
      </c>
      <c r="W32" s="1">
        <v>54</v>
      </c>
      <c r="X32" s="1">
        <v>50</v>
      </c>
      <c r="Y32" s="1">
        <v>65</v>
      </c>
      <c r="Z32" s="1">
        <v>67</v>
      </c>
      <c r="AA32" s="1">
        <v>68</v>
      </c>
      <c r="AB32" s="1">
        <v>56</v>
      </c>
      <c r="AC32" s="1">
        <v>56</v>
      </c>
      <c r="AD32" s="2">
        <v>98.62</v>
      </c>
      <c r="AE32" s="2">
        <v>208</v>
      </c>
      <c r="AF32" s="2">
        <v>86.98</v>
      </c>
      <c r="AG32" s="2">
        <v>41.81</v>
      </c>
      <c r="AH32" s="2">
        <v>83.31</v>
      </c>
      <c r="AI32" s="1">
        <v>170</v>
      </c>
      <c r="AJ32" s="2">
        <v>56.44</v>
      </c>
      <c r="AK32" s="1">
        <v>180</v>
      </c>
      <c r="AL32" s="1">
        <v>210</v>
      </c>
      <c r="AM32" s="1">
        <v>230</v>
      </c>
      <c r="AN32" s="1">
        <v>290</v>
      </c>
      <c r="AO32" s="1">
        <v>60</v>
      </c>
      <c r="AP32" s="1">
        <v>208</v>
      </c>
      <c r="AQ32" s="1">
        <v>198</v>
      </c>
      <c r="AR32" s="1">
        <v>160</v>
      </c>
    </row>
    <row r="33" spans="1:44" ht="15.6" x14ac:dyDescent="0.3">
      <c r="A33" s="1">
        <v>32</v>
      </c>
      <c r="B33" s="1">
        <v>15</v>
      </c>
      <c r="C33" s="3">
        <v>168</v>
      </c>
      <c r="D33" s="1">
        <v>84</v>
      </c>
      <c r="E33" s="2">
        <v>71.400000000000006</v>
      </c>
      <c r="F33" s="2">
        <v>86.74</v>
      </c>
      <c r="G33" s="2">
        <v>92.13</v>
      </c>
      <c r="H33" s="2">
        <v>84.89</v>
      </c>
      <c r="I33" s="2">
        <v>70.58</v>
      </c>
      <c r="J33" s="2">
        <v>17.34</v>
      </c>
      <c r="K33" s="2">
        <v>16.13</v>
      </c>
      <c r="L33" s="2">
        <v>16.739999999999998</v>
      </c>
      <c r="M33" s="2">
        <v>16.84</v>
      </c>
      <c r="N33" s="2">
        <v>16.39</v>
      </c>
      <c r="O33" s="2">
        <v>20.21</v>
      </c>
      <c r="P33" s="2">
        <v>19.73</v>
      </c>
      <c r="Q33" s="2">
        <v>21.1</v>
      </c>
      <c r="R33" s="2">
        <v>19.34</v>
      </c>
      <c r="S33" s="2">
        <v>17.68</v>
      </c>
      <c r="T33" s="1">
        <v>75</v>
      </c>
      <c r="U33" s="1">
        <v>65</v>
      </c>
      <c r="V33" s="1">
        <v>64</v>
      </c>
      <c r="W33" s="1">
        <v>58</v>
      </c>
      <c r="X33" s="1">
        <v>55</v>
      </c>
      <c r="Y33" s="1">
        <v>74</v>
      </c>
      <c r="Z33" s="1">
        <v>72</v>
      </c>
      <c r="AA33" s="1">
        <v>65</v>
      </c>
      <c r="AB33" s="1">
        <v>63</v>
      </c>
      <c r="AC33" s="1">
        <v>58</v>
      </c>
      <c r="AD33" s="2">
        <v>111.8</v>
      </c>
      <c r="AE33" s="2">
        <v>240</v>
      </c>
      <c r="AF33" s="2">
        <v>94.33</v>
      </c>
      <c r="AG33" s="2">
        <v>41.21</v>
      </c>
      <c r="AH33" s="2">
        <v>95.25</v>
      </c>
      <c r="AI33" s="1">
        <v>240</v>
      </c>
      <c r="AJ33" s="2">
        <v>64.400000000000006</v>
      </c>
      <c r="AK33" s="1">
        <v>320</v>
      </c>
      <c r="AL33" s="1">
        <v>230</v>
      </c>
      <c r="AM33" s="1">
        <v>260</v>
      </c>
      <c r="AN33" s="1">
        <v>310</v>
      </c>
      <c r="AO33" s="1">
        <v>110</v>
      </c>
      <c r="AP33" s="1">
        <v>220</v>
      </c>
      <c r="AQ33" s="1">
        <v>230</v>
      </c>
      <c r="AR33" s="1">
        <v>190</v>
      </c>
    </row>
    <row r="34" spans="1:44" ht="15.6" x14ac:dyDescent="0.3">
      <c r="A34" s="1">
        <v>33</v>
      </c>
      <c r="B34" s="1">
        <v>21</v>
      </c>
      <c r="C34" s="1">
        <v>166</v>
      </c>
      <c r="D34" s="1">
        <v>63</v>
      </c>
      <c r="E34" s="2">
        <v>66.599999999999994</v>
      </c>
      <c r="F34" s="2">
        <v>71.400000000000006</v>
      </c>
      <c r="G34" s="2">
        <v>79.2</v>
      </c>
      <c r="H34" s="2">
        <v>82.6</v>
      </c>
      <c r="I34" s="2">
        <v>62.1</v>
      </c>
      <c r="J34" s="2">
        <v>20.2</v>
      </c>
      <c r="K34" s="2">
        <v>16.82</v>
      </c>
      <c r="L34" s="2">
        <v>15.3</v>
      </c>
      <c r="M34" s="2">
        <v>15.2</v>
      </c>
      <c r="N34" s="2">
        <v>14.6</v>
      </c>
      <c r="O34" s="2">
        <v>19.8</v>
      </c>
      <c r="P34" s="2">
        <v>18.5</v>
      </c>
      <c r="Q34" s="2">
        <v>17.61</v>
      </c>
      <c r="R34" s="2">
        <v>16.04</v>
      </c>
      <c r="S34" s="2">
        <v>16.3</v>
      </c>
      <c r="T34" s="1">
        <v>78</v>
      </c>
      <c r="U34" s="1">
        <v>54</v>
      </c>
      <c r="V34" s="1">
        <v>62</v>
      </c>
      <c r="W34" s="1">
        <v>57</v>
      </c>
      <c r="X34" s="1">
        <v>55</v>
      </c>
      <c r="Y34" s="1">
        <v>75</v>
      </c>
      <c r="Z34" s="1">
        <v>69</v>
      </c>
      <c r="AA34" s="1">
        <v>75</v>
      </c>
      <c r="AB34" s="1">
        <v>59</v>
      </c>
      <c r="AC34" s="1">
        <v>56</v>
      </c>
      <c r="AD34" s="2">
        <v>105.3</v>
      </c>
      <c r="AE34" s="2">
        <v>230</v>
      </c>
      <c r="AF34" s="2">
        <v>87.3</v>
      </c>
      <c r="AG34" s="2">
        <v>37.299999999999997</v>
      </c>
      <c r="AH34" s="2">
        <v>88.5</v>
      </c>
      <c r="AI34" s="1">
        <v>190</v>
      </c>
      <c r="AJ34" s="2">
        <v>60.3</v>
      </c>
      <c r="AK34" s="1">
        <v>310</v>
      </c>
      <c r="AL34" s="1">
        <v>210</v>
      </c>
      <c r="AM34" s="1">
        <v>220</v>
      </c>
      <c r="AN34" s="1">
        <v>305</v>
      </c>
      <c r="AO34" s="1">
        <v>102</v>
      </c>
      <c r="AP34" s="1">
        <v>205</v>
      </c>
      <c r="AQ34" s="1">
        <v>200</v>
      </c>
      <c r="AR34" s="1">
        <v>180</v>
      </c>
    </row>
    <row r="35" spans="1:44" ht="15.6" x14ac:dyDescent="0.3">
      <c r="A35" s="1">
        <v>34</v>
      </c>
      <c r="B35" s="1">
        <v>20</v>
      </c>
      <c r="C35" s="1">
        <v>170</v>
      </c>
      <c r="D35" s="1">
        <v>67</v>
      </c>
      <c r="E35" s="2">
        <v>70.2</v>
      </c>
      <c r="F35" s="2">
        <v>73.3</v>
      </c>
      <c r="G35" s="2">
        <v>82.2</v>
      </c>
      <c r="H35" s="2">
        <v>77.5</v>
      </c>
      <c r="I35" s="2">
        <v>59.3</v>
      </c>
      <c r="J35" s="2">
        <v>20.5</v>
      </c>
      <c r="K35" s="2">
        <v>16.95</v>
      </c>
      <c r="L35" s="2">
        <v>17.399999999999999</v>
      </c>
      <c r="M35" s="2">
        <v>15.8</v>
      </c>
      <c r="N35" s="2">
        <v>15.5</v>
      </c>
      <c r="O35" s="2">
        <v>21.2</v>
      </c>
      <c r="P35" s="2">
        <v>20.7</v>
      </c>
      <c r="Q35" s="2">
        <v>19.399999999999999</v>
      </c>
      <c r="R35" s="2">
        <v>18.22</v>
      </c>
      <c r="S35" s="2">
        <v>17.5</v>
      </c>
      <c r="T35" s="1">
        <v>70</v>
      </c>
      <c r="U35" s="1">
        <v>57</v>
      </c>
      <c r="V35" s="1">
        <v>59</v>
      </c>
      <c r="W35" s="1">
        <v>55</v>
      </c>
      <c r="X35" s="1">
        <v>52</v>
      </c>
      <c r="Y35" s="1">
        <v>72</v>
      </c>
      <c r="Z35" s="1">
        <v>67</v>
      </c>
      <c r="AA35" s="1">
        <v>65</v>
      </c>
      <c r="AB35" s="1">
        <v>63</v>
      </c>
      <c r="AC35" s="1">
        <v>62</v>
      </c>
      <c r="AD35" s="2">
        <v>95.9</v>
      </c>
      <c r="AE35" s="2">
        <v>205</v>
      </c>
      <c r="AF35" s="2">
        <v>88.2</v>
      </c>
      <c r="AG35" s="2">
        <v>35.200000000000003</v>
      </c>
      <c r="AH35" s="2">
        <v>83.3</v>
      </c>
      <c r="AI35" s="1">
        <v>185</v>
      </c>
      <c r="AJ35" s="2">
        <v>57.5</v>
      </c>
      <c r="AK35" s="1">
        <v>290</v>
      </c>
      <c r="AL35" s="1">
        <v>210</v>
      </c>
      <c r="AM35" s="1">
        <v>235</v>
      </c>
      <c r="AN35" s="1">
        <v>285</v>
      </c>
      <c r="AO35" s="1">
        <v>90</v>
      </c>
      <c r="AP35" s="1">
        <v>189</v>
      </c>
      <c r="AQ35" s="1">
        <v>195</v>
      </c>
      <c r="AR35" s="1">
        <v>170</v>
      </c>
    </row>
    <row r="36" spans="1:44" ht="15.6" x14ac:dyDescent="0.3">
      <c r="A36" s="1">
        <v>35</v>
      </c>
      <c r="B36" s="1">
        <v>18</v>
      </c>
      <c r="C36" s="1">
        <v>155</v>
      </c>
      <c r="D36" s="1">
        <v>49</v>
      </c>
      <c r="E36" s="2">
        <v>63.04</v>
      </c>
      <c r="F36" s="2">
        <v>71.77</v>
      </c>
      <c r="G36" s="2">
        <v>82.17</v>
      </c>
      <c r="H36" s="2">
        <v>76.989999999999995</v>
      </c>
      <c r="I36" s="2">
        <v>50.19</v>
      </c>
      <c r="J36" s="2">
        <v>18.11</v>
      </c>
      <c r="K36" s="2">
        <v>17.579999999999998</v>
      </c>
      <c r="L36" s="2">
        <v>16.82</v>
      </c>
      <c r="M36" s="2">
        <v>15.9</v>
      </c>
      <c r="N36" s="2">
        <v>16.690000000000001</v>
      </c>
      <c r="O36" s="2">
        <v>21.14</v>
      </c>
      <c r="P36" s="2">
        <v>20.59</v>
      </c>
      <c r="Q36" s="2">
        <v>21.47</v>
      </c>
      <c r="R36" s="2">
        <v>19.989999999999998</v>
      </c>
      <c r="S36" s="2">
        <v>16.989999999999998</v>
      </c>
      <c r="T36" s="1">
        <v>68</v>
      </c>
      <c r="U36" s="1">
        <v>56</v>
      </c>
      <c r="V36" s="1">
        <v>57</v>
      </c>
      <c r="W36" s="1">
        <v>56</v>
      </c>
      <c r="X36" s="1">
        <v>49</v>
      </c>
      <c r="Y36" s="1">
        <v>67</v>
      </c>
      <c r="Z36" s="1">
        <v>68</v>
      </c>
      <c r="AA36" s="1">
        <v>69</v>
      </c>
      <c r="AB36" s="1">
        <v>57</v>
      </c>
      <c r="AC36" s="1">
        <v>58</v>
      </c>
      <c r="AD36" s="2">
        <v>99.62</v>
      </c>
      <c r="AE36" s="2">
        <v>210</v>
      </c>
      <c r="AF36" s="2">
        <v>88.99</v>
      </c>
      <c r="AG36" s="2">
        <v>42.81</v>
      </c>
      <c r="AH36" s="2">
        <v>84.31</v>
      </c>
      <c r="AI36" s="1">
        <v>271</v>
      </c>
      <c r="AJ36" s="2">
        <v>55.44</v>
      </c>
      <c r="AK36" s="1">
        <v>181</v>
      </c>
      <c r="AL36" s="1">
        <v>211</v>
      </c>
      <c r="AM36" s="1">
        <v>231</v>
      </c>
      <c r="AN36" s="1">
        <v>292</v>
      </c>
      <c r="AO36" s="1">
        <v>62</v>
      </c>
      <c r="AP36" s="1">
        <v>210</v>
      </c>
      <c r="AQ36" s="1">
        <v>199</v>
      </c>
      <c r="AR36" s="1">
        <v>163</v>
      </c>
    </row>
    <row r="37" spans="1:44" ht="15.6" x14ac:dyDescent="0.3">
      <c r="A37" s="1">
        <v>36</v>
      </c>
      <c r="B37" s="1">
        <v>23</v>
      </c>
      <c r="C37" s="1">
        <v>160</v>
      </c>
      <c r="D37" s="1">
        <v>52</v>
      </c>
      <c r="E37" s="2">
        <v>64</v>
      </c>
      <c r="F37" s="2">
        <v>76.83</v>
      </c>
      <c r="G37" s="2">
        <v>81.78</v>
      </c>
      <c r="H37" s="2">
        <v>76.569999999999993</v>
      </c>
      <c r="I37" s="2">
        <v>59.72</v>
      </c>
      <c r="J37" s="2">
        <v>17.440000000000001</v>
      </c>
      <c r="K37" s="2">
        <v>16.809999999999999</v>
      </c>
      <c r="L37" s="2">
        <v>17.829999999999998</v>
      </c>
      <c r="M37" s="2">
        <v>15.84</v>
      </c>
      <c r="N37" s="2">
        <v>13.41</v>
      </c>
      <c r="O37" s="2">
        <v>20.51</v>
      </c>
      <c r="P37" s="2">
        <v>19.16</v>
      </c>
      <c r="Q37" s="2">
        <v>17.809999999999999</v>
      </c>
      <c r="R37" s="2">
        <v>17.21</v>
      </c>
      <c r="S37" s="2">
        <v>16.809999999999999</v>
      </c>
      <c r="T37" s="1">
        <v>72</v>
      </c>
      <c r="U37" s="1">
        <v>56</v>
      </c>
      <c r="V37" s="1">
        <v>60</v>
      </c>
      <c r="W37" s="1">
        <v>55</v>
      </c>
      <c r="X37" s="1">
        <v>54</v>
      </c>
      <c r="Y37" s="1">
        <v>70</v>
      </c>
      <c r="Z37" s="1">
        <v>64</v>
      </c>
      <c r="AA37" s="1">
        <v>65</v>
      </c>
      <c r="AB37" s="1">
        <v>66</v>
      </c>
      <c r="AC37" s="1">
        <v>59</v>
      </c>
      <c r="AD37" s="2">
        <v>96.31</v>
      </c>
      <c r="AE37" s="2">
        <v>202</v>
      </c>
      <c r="AF37" s="2">
        <v>86</v>
      </c>
      <c r="AG37" s="2">
        <v>43.92</v>
      </c>
      <c r="AH37" s="2">
        <v>86.9</v>
      </c>
      <c r="AI37" s="1">
        <v>189</v>
      </c>
      <c r="AJ37" s="2">
        <v>60.08</v>
      </c>
      <c r="AK37" s="1">
        <v>296</v>
      </c>
      <c r="AL37" s="1">
        <v>212</v>
      </c>
      <c r="AM37" s="1">
        <v>226</v>
      </c>
      <c r="AN37" s="1">
        <v>283</v>
      </c>
      <c r="AO37" s="1">
        <v>81</v>
      </c>
      <c r="AP37" s="1">
        <v>189</v>
      </c>
      <c r="AQ37" s="1">
        <v>193</v>
      </c>
      <c r="AR37" s="1">
        <v>159</v>
      </c>
    </row>
    <row r="38" spans="1:44" ht="15.6" x14ac:dyDescent="0.3">
      <c r="A38" s="1">
        <v>37</v>
      </c>
      <c r="B38" s="1">
        <v>23</v>
      </c>
      <c r="C38" s="1">
        <v>157</v>
      </c>
      <c r="D38" s="1">
        <v>58</v>
      </c>
      <c r="E38" s="2">
        <v>63.8</v>
      </c>
      <c r="F38" s="2">
        <v>66.28</v>
      </c>
      <c r="G38" s="2">
        <v>78.06</v>
      </c>
      <c r="H38" s="2">
        <v>70.69</v>
      </c>
      <c r="I38" s="2">
        <v>56.78</v>
      </c>
      <c r="J38" s="2">
        <v>18.309999999999999</v>
      </c>
      <c r="K38" s="2">
        <v>17</v>
      </c>
      <c r="L38" s="2">
        <v>15.59</v>
      </c>
      <c r="M38" s="2">
        <v>14.39</v>
      </c>
      <c r="N38" s="2">
        <v>13.58</v>
      </c>
      <c r="O38" s="2">
        <v>17.59</v>
      </c>
      <c r="P38" s="2">
        <v>19.14</v>
      </c>
      <c r="Q38" s="2">
        <v>18.649999999999999</v>
      </c>
      <c r="R38" s="2">
        <v>16.37</v>
      </c>
      <c r="S38" s="2">
        <v>16.47</v>
      </c>
      <c r="T38" s="1">
        <v>71</v>
      </c>
      <c r="U38" s="1">
        <v>61</v>
      </c>
      <c r="V38" s="1">
        <v>59</v>
      </c>
      <c r="W38" s="1">
        <v>53</v>
      </c>
      <c r="X38" s="1">
        <v>49</v>
      </c>
      <c r="Y38" s="1">
        <v>72</v>
      </c>
      <c r="Z38" s="1">
        <v>70</v>
      </c>
      <c r="AA38" s="1">
        <v>66</v>
      </c>
      <c r="AB38" s="1">
        <v>65</v>
      </c>
      <c r="AC38" s="1">
        <v>56</v>
      </c>
      <c r="AD38" s="2">
        <v>97.28</v>
      </c>
      <c r="AE38" s="2">
        <v>199</v>
      </c>
      <c r="AF38" s="2">
        <v>82.39</v>
      </c>
      <c r="AG38" s="2">
        <v>38.47</v>
      </c>
      <c r="AH38" s="2">
        <v>81.23</v>
      </c>
      <c r="AI38" s="1">
        <v>272</v>
      </c>
      <c r="AJ38" s="2">
        <v>53.54</v>
      </c>
      <c r="AK38" s="1">
        <v>291</v>
      </c>
      <c r="AL38" s="1">
        <v>211</v>
      </c>
      <c r="AM38" s="1">
        <v>189</v>
      </c>
      <c r="AN38" s="1">
        <v>281</v>
      </c>
      <c r="AO38" s="1">
        <v>76</v>
      </c>
      <c r="AP38" s="1">
        <v>169</v>
      </c>
      <c r="AQ38" s="1">
        <v>189</v>
      </c>
      <c r="AR38" s="1">
        <v>159</v>
      </c>
    </row>
    <row r="39" spans="1:44" ht="15.6" x14ac:dyDescent="0.3">
      <c r="A39" s="1">
        <v>38</v>
      </c>
      <c r="B39" s="1">
        <v>22</v>
      </c>
      <c r="C39" s="1">
        <v>165</v>
      </c>
      <c r="D39" s="1">
        <v>63</v>
      </c>
      <c r="E39" s="2">
        <v>61.72</v>
      </c>
      <c r="F39" s="2">
        <v>71.83</v>
      </c>
      <c r="G39" s="2">
        <v>74.819999999999993</v>
      </c>
      <c r="H39" s="2">
        <v>59.76</v>
      </c>
      <c r="I39" s="2">
        <v>56.17</v>
      </c>
      <c r="J39" s="2">
        <v>18.190000000000001</v>
      </c>
      <c r="K39" s="2">
        <v>15.16</v>
      </c>
      <c r="L39" s="2">
        <v>16.3</v>
      </c>
      <c r="M39" s="2">
        <v>13.83</v>
      </c>
      <c r="N39" s="2">
        <v>14.56</v>
      </c>
      <c r="O39" s="2">
        <v>19.190000000000001</v>
      </c>
      <c r="P39" s="2">
        <v>20.25</v>
      </c>
      <c r="Q39" s="2">
        <v>18.8</v>
      </c>
      <c r="R39" s="2">
        <v>16.88</v>
      </c>
      <c r="S39" s="2">
        <v>13.08</v>
      </c>
      <c r="T39" s="1">
        <v>67</v>
      </c>
      <c r="U39" s="1">
        <v>54</v>
      </c>
      <c r="V39" s="1">
        <v>53</v>
      </c>
      <c r="W39" s="1">
        <v>50</v>
      </c>
      <c r="X39" s="1">
        <v>49</v>
      </c>
      <c r="Y39" s="1">
        <v>67</v>
      </c>
      <c r="Z39" s="1">
        <v>66</v>
      </c>
      <c r="AA39" s="1">
        <v>61</v>
      </c>
      <c r="AB39" s="1">
        <v>54</v>
      </c>
      <c r="AC39" s="1">
        <v>51</v>
      </c>
      <c r="AD39" s="2">
        <v>94.98</v>
      </c>
      <c r="AE39" s="2">
        <v>201</v>
      </c>
      <c r="AF39" s="2">
        <v>83.22</v>
      </c>
      <c r="AG39" s="2">
        <v>33.57</v>
      </c>
      <c r="AH39" s="2">
        <v>79.81</v>
      </c>
      <c r="AI39" s="1">
        <v>171</v>
      </c>
      <c r="AJ39" s="2">
        <v>56.13</v>
      </c>
      <c r="AK39" s="1">
        <v>291</v>
      </c>
      <c r="AL39" s="1">
        <v>199</v>
      </c>
      <c r="AM39" s="1">
        <v>191</v>
      </c>
      <c r="AN39" s="1">
        <v>259</v>
      </c>
      <c r="AO39" s="1">
        <v>91</v>
      </c>
      <c r="AP39" s="1">
        <v>210</v>
      </c>
      <c r="AQ39" s="1">
        <v>202</v>
      </c>
      <c r="AR39" s="1">
        <v>159</v>
      </c>
    </row>
    <row r="40" spans="1:44" ht="15.6" x14ac:dyDescent="0.3">
      <c r="A40" s="1">
        <v>39</v>
      </c>
      <c r="B40" s="1">
        <v>19</v>
      </c>
      <c r="C40" s="1">
        <v>174</v>
      </c>
      <c r="D40" s="1">
        <v>53</v>
      </c>
      <c r="E40" s="2">
        <v>63.81</v>
      </c>
      <c r="F40" s="2">
        <v>74.19</v>
      </c>
      <c r="G40" s="2">
        <v>84.6</v>
      </c>
      <c r="H40" s="2">
        <v>76.17</v>
      </c>
      <c r="I40" s="2">
        <v>61.81</v>
      </c>
      <c r="J40" s="2">
        <v>17.190000000000001</v>
      </c>
      <c r="K40" s="2">
        <v>15.04</v>
      </c>
      <c r="L40" s="2">
        <v>15.25</v>
      </c>
      <c r="M40" s="2">
        <v>14.12</v>
      </c>
      <c r="N40" s="2">
        <v>13.51</v>
      </c>
      <c r="O40" s="2">
        <v>17.940000000000001</v>
      </c>
      <c r="P40" s="2">
        <v>17.420000000000002</v>
      </c>
      <c r="Q40" s="2">
        <v>18.760000000000002</v>
      </c>
      <c r="R40" s="2">
        <v>17.59</v>
      </c>
      <c r="S40" s="2">
        <v>15.11</v>
      </c>
      <c r="T40" s="1">
        <v>60</v>
      </c>
      <c r="U40" s="1">
        <v>50</v>
      </c>
      <c r="V40" s="1">
        <v>52</v>
      </c>
      <c r="W40" s="1">
        <v>50</v>
      </c>
      <c r="X40" s="1">
        <v>47</v>
      </c>
      <c r="Y40" s="1">
        <v>63</v>
      </c>
      <c r="Z40" s="1">
        <v>64</v>
      </c>
      <c r="AA40" s="1">
        <v>65</v>
      </c>
      <c r="AB40" s="1">
        <v>63</v>
      </c>
      <c r="AC40" s="1">
        <v>56</v>
      </c>
      <c r="AD40" s="2">
        <v>94.81</v>
      </c>
      <c r="AE40" s="2">
        <v>210</v>
      </c>
      <c r="AF40" s="2">
        <v>73.739999999999995</v>
      </c>
      <c r="AG40" s="2">
        <v>41.29</v>
      </c>
      <c r="AH40" s="2">
        <v>81.42</v>
      </c>
      <c r="AI40" s="1">
        <v>170</v>
      </c>
      <c r="AJ40" s="2">
        <v>58.55</v>
      </c>
      <c r="AK40" s="1">
        <v>305</v>
      </c>
      <c r="AL40" s="1">
        <v>200</v>
      </c>
      <c r="AM40" s="1">
        <v>215</v>
      </c>
      <c r="AN40" s="1">
        <v>260</v>
      </c>
      <c r="AO40" s="1">
        <v>80</v>
      </c>
      <c r="AP40" s="1">
        <v>200</v>
      </c>
      <c r="AQ40" s="1">
        <v>195</v>
      </c>
      <c r="AR40" s="1">
        <v>170</v>
      </c>
    </row>
    <row r="41" spans="1:44" ht="15.6" x14ac:dyDescent="0.3">
      <c r="A41" s="1">
        <v>40</v>
      </c>
      <c r="B41" s="1">
        <v>19</v>
      </c>
      <c r="C41" s="1">
        <v>165</v>
      </c>
      <c r="D41" s="1">
        <v>55</v>
      </c>
      <c r="E41" s="2">
        <v>61.32</v>
      </c>
      <c r="F41" s="2">
        <v>65.400000000000006</v>
      </c>
      <c r="G41" s="2">
        <v>72.290000000000006</v>
      </c>
      <c r="H41" s="2">
        <v>68.84</v>
      </c>
      <c r="I41" s="2">
        <v>59.94</v>
      </c>
      <c r="J41" s="2">
        <v>19.59</v>
      </c>
      <c r="K41" s="2">
        <v>16.71</v>
      </c>
      <c r="L41" s="2">
        <v>16.149999999999999</v>
      </c>
      <c r="M41" s="2">
        <v>15.05</v>
      </c>
      <c r="N41" s="2">
        <v>13.87</v>
      </c>
      <c r="O41" s="2">
        <v>21.1</v>
      </c>
      <c r="P41" s="2">
        <v>19.09</v>
      </c>
      <c r="Q41" s="2">
        <v>17.45</v>
      </c>
      <c r="R41" s="2">
        <v>17.87</v>
      </c>
      <c r="S41" s="2">
        <v>14.2</v>
      </c>
      <c r="T41" s="1">
        <v>70</v>
      </c>
      <c r="U41" s="1">
        <v>54</v>
      </c>
      <c r="V41" s="1">
        <v>57</v>
      </c>
      <c r="W41" s="1">
        <v>53</v>
      </c>
      <c r="X41" s="1">
        <v>47</v>
      </c>
      <c r="Y41" s="1">
        <v>70</v>
      </c>
      <c r="Z41" s="1">
        <v>67</v>
      </c>
      <c r="AA41" s="1">
        <v>64</v>
      </c>
      <c r="AB41" s="1">
        <v>60</v>
      </c>
      <c r="AC41" s="1">
        <v>57</v>
      </c>
      <c r="AD41" s="2">
        <v>93.87</v>
      </c>
      <c r="AE41" s="2">
        <v>190</v>
      </c>
      <c r="AF41" s="2">
        <v>80.319999999999993</v>
      </c>
      <c r="AG41" s="2">
        <v>40.21</v>
      </c>
      <c r="AH41" s="2">
        <v>78.709999999999994</v>
      </c>
      <c r="AI41" s="1">
        <v>175</v>
      </c>
      <c r="AJ41" s="2">
        <v>56.6</v>
      </c>
      <c r="AK41" s="1">
        <v>170</v>
      </c>
      <c r="AL41" s="1">
        <v>200</v>
      </c>
      <c r="AM41" s="1">
        <v>230</v>
      </c>
      <c r="AN41" s="1">
        <v>265</v>
      </c>
      <c r="AO41" s="1">
        <v>90</v>
      </c>
      <c r="AP41" s="1">
        <v>180</v>
      </c>
      <c r="AQ41" s="1">
        <v>180</v>
      </c>
      <c r="AR41" s="1">
        <v>163</v>
      </c>
    </row>
    <row r="42" spans="1:44" ht="15.6" x14ac:dyDescent="0.3">
      <c r="A42" s="1">
        <v>41</v>
      </c>
      <c r="B42" s="1">
        <v>25</v>
      </c>
      <c r="C42" s="1">
        <v>169</v>
      </c>
      <c r="D42" s="1">
        <v>72</v>
      </c>
      <c r="E42" s="2">
        <v>65.7</v>
      </c>
      <c r="F42" s="2">
        <v>70.2</v>
      </c>
      <c r="G42" s="2">
        <v>81.2</v>
      </c>
      <c r="H42" s="2">
        <v>72.5</v>
      </c>
      <c r="I42" s="2">
        <v>60.3</v>
      </c>
      <c r="J42" s="2">
        <v>19.899999999999999</v>
      </c>
      <c r="K42" s="2">
        <v>18.2</v>
      </c>
      <c r="L42" s="2">
        <v>17.45</v>
      </c>
      <c r="M42" s="2">
        <v>16.3</v>
      </c>
      <c r="N42" s="2">
        <v>15.25</v>
      </c>
      <c r="O42" s="2">
        <v>19.98</v>
      </c>
      <c r="P42" s="2">
        <v>18.5</v>
      </c>
      <c r="Q42" s="2">
        <v>19.16</v>
      </c>
      <c r="R42" s="2">
        <v>18.100000000000001</v>
      </c>
      <c r="S42" s="2">
        <v>16.3</v>
      </c>
      <c r="T42" s="1">
        <v>70</v>
      </c>
      <c r="U42" s="1">
        <v>55</v>
      </c>
      <c r="V42" s="1">
        <v>59</v>
      </c>
      <c r="W42" s="1">
        <v>55</v>
      </c>
      <c r="X42" s="1">
        <v>40</v>
      </c>
      <c r="Y42" s="1">
        <v>70</v>
      </c>
      <c r="Z42" s="1">
        <v>63</v>
      </c>
      <c r="AA42" s="1">
        <v>66</v>
      </c>
      <c r="AB42" s="1">
        <v>60</v>
      </c>
      <c r="AC42" s="1">
        <v>53</v>
      </c>
      <c r="AD42" s="2">
        <v>105.61</v>
      </c>
      <c r="AE42" s="2">
        <v>207</v>
      </c>
      <c r="AF42" s="2">
        <v>90.89</v>
      </c>
      <c r="AG42" s="2">
        <v>38.299999999999997</v>
      </c>
      <c r="AH42" s="2">
        <v>86.8</v>
      </c>
      <c r="AI42" s="1">
        <v>190</v>
      </c>
      <c r="AJ42" s="2">
        <v>61.25</v>
      </c>
      <c r="AK42" s="1">
        <v>300</v>
      </c>
      <c r="AL42" s="1">
        <v>250</v>
      </c>
      <c r="AM42" s="1">
        <v>240</v>
      </c>
      <c r="AN42" s="1">
        <v>295</v>
      </c>
      <c r="AO42" s="1">
        <v>85</v>
      </c>
      <c r="AP42" s="1">
        <v>200</v>
      </c>
      <c r="AQ42" s="1">
        <v>195</v>
      </c>
      <c r="AR42" s="1">
        <v>160</v>
      </c>
    </row>
    <row r="43" spans="1:44" ht="15.6" x14ac:dyDescent="0.3">
      <c r="A43" s="1">
        <v>42</v>
      </c>
      <c r="B43" s="1">
        <v>21</v>
      </c>
      <c r="C43" s="1">
        <v>165</v>
      </c>
      <c r="D43" s="1">
        <v>58</v>
      </c>
      <c r="E43" s="2">
        <v>60.9</v>
      </c>
      <c r="F43" s="2">
        <v>70.8</v>
      </c>
      <c r="G43" s="2">
        <v>75.2</v>
      </c>
      <c r="H43" s="2">
        <v>71.099999999999994</v>
      </c>
      <c r="I43" s="2">
        <v>59.6</v>
      </c>
      <c r="J43" s="2">
        <v>20.3</v>
      </c>
      <c r="K43" s="2">
        <v>16.55</v>
      </c>
      <c r="L43" s="2">
        <v>17.25</v>
      </c>
      <c r="M43" s="2">
        <v>16.5</v>
      </c>
      <c r="N43" s="2">
        <v>15.75</v>
      </c>
      <c r="O43" s="2">
        <v>19.8</v>
      </c>
      <c r="P43" s="2">
        <v>20.5</v>
      </c>
      <c r="Q43" s="2">
        <v>19.5</v>
      </c>
      <c r="R43" s="2">
        <v>17.399999999999999</v>
      </c>
      <c r="S43" s="2">
        <v>16.18</v>
      </c>
      <c r="T43" s="1">
        <v>75</v>
      </c>
      <c r="U43" s="1">
        <v>65</v>
      </c>
      <c r="V43" s="1">
        <v>60</v>
      </c>
      <c r="W43" s="1">
        <v>61</v>
      </c>
      <c r="X43" s="1">
        <v>55</v>
      </c>
      <c r="Y43" s="1">
        <v>75</v>
      </c>
      <c r="Z43" s="1">
        <v>72</v>
      </c>
      <c r="AA43" s="1">
        <v>59</v>
      </c>
      <c r="AB43" s="1">
        <v>63</v>
      </c>
      <c r="AC43" s="1">
        <v>59</v>
      </c>
      <c r="AD43" s="2">
        <v>105.9</v>
      </c>
      <c r="AE43" s="2">
        <v>210</v>
      </c>
      <c r="AF43" s="2">
        <v>89.5</v>
      </c>
      <c r="AG43" s="2">
        <v>45.9</v>
      </c>
      <c r="AH43" s="2">
        <v>95</v>
      </c>
      <c r="AI43" s="1">
        <v>195</v>
      </c>
      <c r="AJ43" s="2">
        <v>57.8</v>
      </c>
      <c r="AK43" s="1">
        <v>275</v>
      </c>
      <c r="AL43" s="1">
        <v>250</v>
      </c>
      <c r="AM43" s="1">
        <v>240</v>
      </c>
      <c r="AN43" s="1">
        <v>210</v>
      </c>
      <c r="AO43" s="1">
        <v>90</v>
      </c>
      <c r="AP43" s="1">
        <v>190</v>
      </c>
      <c r="AQ43" s="1">
        <v>192</v>
      </c>
      <c r="AR43" s="1">
        <v>165</v>
      </c>
    </row>
    <row r="44" spans="1:44" ht="15.6" x14ac:dyDescent="0.3">
      <c r="A44" s="1">
        <v>43</v>
      </c>
      <c r="B44" s="1">
        <v>23</v>
      </c>
      <c r="C44" s="1">
        <v>170</v>
      </c>
      <c r="D44" s="1">
        <v>70</v>
      </c>
      <c r="E44" s="2">
        <v>63.8</v>
      </c>
      <c r="F44" s="2">
        <v>71.55</v>
      </c>
      <c r="G44" s="2">
        <v>72.5</v>
      </c>
      <c r="H44" s="2">
        <v>70.8</v>
      </c>
      <c r="I44" s="2">
        <v>70.099999999999994</v>
      </c>
      <c r="J44" s="2">
        <v>20.2</v>
      </c>
      <c r="K44" s="2">
        <v>16.559999999999999</v>
      </c>
      <c r="L44" s="2">
        <v>17.399999999999999</v>
      </c>
      <c r="M44" s="2">
        <v>16.3</v>
      </c>
      <c r="N44" s="2">
        <v>14.2</v>
      </c>
      <c r="O44" s="2">
        <v>18.8</v>
      </c>
      <c r="P44" s="2">
        <v>21.02</v>
      </c>
      <c r="Q44" s="2">
        <v>19.600000000000001</v>
      </c>
      <c r="R44" s="2">
        <v>17.399999999999999</v>
      </c>
      <c r="S44" s="2">
        <v>16.3</v>
      </c>
      <c r="T44" s="1">
        <v>70</v>
      </c>
      <c r="U44" s="1">
        <v>65</v>
      </c>
      <c r="V44" s="1">
        <v>60</v>
      </c>
      <c r="W44" s="1">
        <v>63</v>
      </c>
      <c r="X44" s="1">
        <v>58</v>
      </c>
      <c r="Y44" s="1">
        <v>73</v>
      </c>
      <c r="Z44" s="1">
        <v>72</v>
      </c>
      <c r="AA44" s="1">
        <v>60</v>
      </c>
      <c r="AB44" s="1">
        <v>62</v>
      </c>
      <c r="AC44" s="1">
        <v>58</v>
      </c>
      <c r="AD44" s="2">
        <v>105.5</v>
      </c>
      <c r="AE44" s="2">
        <v>205</v>
      </c>
      <c r="AF44" s="2">
        <v>86.2</v>
      </c>
      <c r="AG44" s="2">
        <v>43.25</v>
      </c>
      <c r="AH44" s="2">
        <v>90</v>
      </c>
      <c r="AI44" s="1">
        <v>185</v>
      </c>
      <c r="AJ44" s="2">
        <v>53.8</v>
      </c>
      <c r="AK44" s="1">
        <v>280</v>
      </c>
      <c r="AL44" s="1">
        <v>215</v>
      </c>
      <c r="AM44" s="1">
        <v>230</v>
      </c>
      <c r="AN44" s="1">
        <v>205</v>
      </c>
      <c r="AO44" s="1">
        <v>85</v>
      </c>
      <c r="AP44" s="1">
        <v>190</v>
      </c>
      <c r="AQ44" s="1">
        <v>192</v>
      </c>
      <c r="AR44" s="1">
        <v>170</v>
      </c>
    </row>
    <row r="45" spans="1:44" ht="15.6" x14ac:dyDescent="0.3">
      <c r="A45" s="1">
        <v>44</v>
      </c>
      <c r="B45" s="1">
        <v>19</v>
      </c>
      <c r="C45" s="1">
        <v>168</v>
      </c>
      <c r="D45" s="1">
        <v>72</v>
      </c>
      <c r="E45" s="2">
        <v>65.3</v>
      </c>
      <c r="F45" s="2">
        <v>75.3</v>
      </c>
      <c r="G45" s="2">
        <v>84.9</v>
      </c>
      <c r="H45" s="2">
        <v>75.2</v>
      </c>
      <c r="I45" s="2">
        <v>61.5</v>
      </c>
      <c r="J45" s="2">
        <v>20.2</v>
      </c>
      <c r="K45" s="2">
        <v>18.5</v>
      </c>
      <c r="L45" s="2">
        <v>15.3</v>
      </c>
      <c r="M45" s="2">
        <v>14.9</v>
      </c>
      <c r="N45" s="2">
        <v>14.1</v>
      </c>
      <c r="O45" s="2">
        <v>21.5</v>
      </c>
      <c r="P45" s="2">
        <v>19.2</v>
      </c>
      <c r="Q45" s="2">
        <v>18.100000000000001</v>
      </c>
      <c r="R45" s="2">
        <v>17.899999999999999</v>
      </c>
      <c r="S45" s="2">
        <v>16.2</v>
      </c>
      <c r="T45" s="1">
        <v>67</v>
      </c>
      <c r="U45" s="1">
        <v>58</v>
      </c>
      <c r="V45" s="1">
        <v>56</v>
      </c>
      <c r="W45" s="1">
        <v>52</v>
      </c>
      <c r="X45" s="1">
        <v>50</v>
      </c>
      <c r="Y45" s="1">
        <v>73</v>
      </c>
      <c r="Z45" s="1">
        <v>70</v>
      </c>
      <c r="AA45" s="1">
        <v>72</v>
      </c>
      <c r="AB45" s="1">
        <v>60</v>
      </c>
      <c r="AC45" s="1">
        <v>55</v>
      </c>
      <c r="AD45" s="2">
        <v>93.3</v>
      </c>
      <c r="AE45" s="2">
        <v>210</v>
      </c>
      <c r="AF45" s="2">
        <v>83</v>
      </c>
      <c r="AG45" s="2">
        <v>42.2</v>
      </c>
      <c r="AH45" s="2">
        <v>82.7</v>
      </c>
      <c r="AI45" s="1">
        <v>210</v>
      </c>
      <c r="AJ45" s="2">
        <v>58.9</v>
      </c>
      <c r="AK45" s="1">
        <v>290</v>
      </c>
      <c r="AL45" s="1">
        <v>220</v>
      </c>
      <c r="AM45" s="1">
        <v>270</v>
      </c>
      <c r="AN45" s="1">
        <v>260</v>
      </c>
      <c r="AO45" s="1">
        <v>90</v>
      </c>
      <c r="AP45" s="1">
        <v>200</v>
      </c>
      <c r="AQ45" s="1">
        <v>195</v>
      </c>
      <c r="AR45" s="1">
        <v>170</v>
      </c>
    </row>
    <row r="46" spans="1:44" ht="15.6" x14ac:dyDescent="0.3">
      <c r="A46" s="1">
        <v>45</v>
      </c>
      <c r="B46" s="1">
        <v>23</v>
      </c>
      <c r="C46" s="1">
        <v>170</v>
      </c>
      <c r="D46" s="1">
        <v>70</v>
      </c>
      <c r="E46" s="2">
        <v>66.8</v>
      </c>
      <c r="F46" s="2">
        <v>75.5</v>
      </c>
      <c r="G46" s="2">
        <v>82.3</v>
      </c>
      <c r="H46" s="2">
        <v>76.8</v>
      </c>
      <c r="I46" s="2">
        <v>61.2</v>
      </c>
      <c r="J46" s="2">
        <v>20.100000000000001</v>
      </c>
      <c r="K46" s="2">
        <v>19.100000000000001</v>
      </c>
      <c r="L46" s="2">
        <v>16.2</v>
      </c>
      <c r="M46" s="2">
        <v>15.4</v>
      </c>
      <c r="N46" s="2">
        <v>14.9</v>
      </c>
      <c r="O46" s="2">
        <v>20.8</v>
      </c>
      <c r="P46" s="2">
        <v>19.2</v>
      </c>
      <c r="Q46" s="2">
        <v>18.399999999999999</v>
      </c>
      <c r="R46" s="2">
        <v>17.899999999999999</v>
      </c>
      <c r="S46" s="2">
        <v>16.7</v>
      </c>
      <c r="T46" s="1">
        <v>68</v>
      </c>
      <c r="U46" s="1">
        <v>58</v>
      </c>
      <c r="V46" s="1">
        <v>59</v>
      </c>
      <c r="W46" s="1">
        <v>57</v>
      </c>
      <c r="X46" s="1">
        <v>55</v>
      </c>
      <c r="Y46" s="1">
        <v>50</v>
      </c>
      <c r="Z46" s="1">
        <v>73</v>
      </c>
      <c r="AA46" s="1">
        <v>72</v>
      </c>
      <c r="AB46" s="1">
        <v>70</v>
      </c>
      <c r="AC46" s="1">
        <v>60</v>
      </c>
      <c r="AD46" s="2">
        <v>90.85</v>
      </c>
      <c r="AE46" s="2">
        <v>210</v>
      </c>
      <c r="AF46" s="2">
        <v>84.9</v>
      </c>
      <c r="AG46" s="2">
        <v>42.52</v>
      </c>
      <c r="AH46" s="2">
        <v>81.8</v>
      </c>
      <c r="AI46" s="1">
        <v>205</v>
      </c>
      <c r="AJ46" s="2">
        <v>58.9</v>
      </c>
      <c r="AK46" s="1">
        <v>295</v>
      </c>
      <c r="AL46" s="1">
        <v>220</v>
      </c>
      <c r="AM46" s="1">
        <v>280</v>
      </c>
      <c r="AN46" s="1">
        <v>270</v>
      </c>
      <c r="AO46" s="1">
        <v>90</v>
      </c>
      <c r="AP46" s="1">
        <v>200</v>
      </c>
      <c r="AQ46" s="1">
        <v>200</v>
      </c>
      <c r="AR46" s="1">
        <v>170</v>
      </c>
    </row>
    <row r="47" spans="1:44" ht="15.6" x14ac:dyDescent="0.3">
      <c r="A47" s="1">
        <v>46</v>
      </c>
      <c r="B47" s="1">
        <v>19</v>
      </c>
      <c r="C47" s="1">
        <v>167</v>
      </c>
      <c r="D47" s="1">
        <v>53</v>
      </c>
      <c r="E47" s="2">
        <v>67.599999999999994</v>
      </c>
      <c r="F47" s="2">
        <v>72.41</v>
      </c>
      <c r="G47" s="2">
        <v>79.31</v>
      </c>
      <c r="H47" s="2">
        <v>83.6</v>
      </c>
      <c r="I47" s="2">
        <v>60.13</v>
      </c>
      <c r="J47" s="2">
        <v>20.49</v>
      </c>
      <c r="K47" s="2">
        <v>16.82</v>
      </c>
      <c r="L47" s="2">
        <v>15.2</v>
      </c>
      <c r="M47" s="2">
        <v>15.13</v>
      </c>
      <c r="N47" s="2">
        <v>14.14</v>
      </c>
      <c r="O47" s="2">
        <v>19.87</v>
      </c>
      <c r="P47" s="2">
        <v>18.53</v>
      </c>
      <c r="Q47" s="2">
        <v>17.61</v>
      </c>
      <c r="R47" s="2">
        <v>16.04</v>
      </c>
      <c r="S47" s="2">
        <v>16.670000000000002</v>
      </c>
      <c r="T47" s="1">
        <v>75</v>
      </c>
      <c r="U47" s="1">
        <v>56</v>
      </c>
      <c r="V47" s="1">
        <v>60</v>
      </c>
      <c r="W47" s="1">
        <v>55</v>
      </c>
      <c r="X47" s="1">
        <v>53</v>
      </c>
      <c r="Y47" s="1">
        <v>70</v>
      </c>
      <c r="Z47" s="1">
        <v>66</v>
      </c>
      <c r="AA47" s="1">
        <v>70</v>
      </c>
      <c r="AB47" s="1">
        <v>58</v>
      </c>
      <c r="AC47" s="1">
        <v>55</v>
      </c>
      <c r="AD47" s="2">
        <v>102.96</v>
      </c>
      <c r="AE47" s="2">
        <v>210</v>
      </c>
      <c r="AF47" s="2">
        <v>86.28</v>
      </c>
      <c r="AG47" s="2">
        <v>36.94</v>
      </c>
      <c r="AH47" s="2">
        <v>88.39</v>
      </c>
      <c r="AI47" s="1">
        <v>180</v>
      </c>
      <c r="AJ47" s="2">
        <v>58.18</v>
      </c>
      <c r="AK47" s="1">
        <v>305</v>
      </c>
      <c r="AL47" s="1">
        <v>210</v>
      </c>
      <c r="AM47" s="1">
        <v>220</v>
      </c>
      <c r="AN47" s="1">
        <v>300</v>
      </c>
      <c r="AO47" s="1">
        <v>100</v>
      </c>
      <c r="AP47" s="1">
        <v>208</v>
      </c>
      <c r="AQ47" s="1">
        <v>200</v>
      </c>
      <c r="AR47" s="1">
        <v>160</v>
      </c>
    </row>
    <row r="48" spans="1:44" ht="15.6" x14ac:dyDescent="0.3">
      <c r="A48" s="1">
        <v>47</v>
      </c>
      <c r="B48" s="1">
        <v>23</v>
      </c>
      <c r="C48" s="1">
        <v>170</v>
      </c>
      <c r="D48" s="1">
        <v>70</v>
      </c>
      <c r="E48" s="2">
        <v>65.7</v>
      </c>
      <c r="F48" s="2">
        <v>72.25</v>
      </c>
      <c r="G48" s="2">
        <v>80.099999999999994</v>
      </c>
      <c r="H48" s="2">
        <v>82.2</v>
      </c>
      <c r="I48" s="2">
        <v>60.55</v>
      </c>
      <c r="J48" s="2">
        <v>20.6</v>
      </c>
      <c r="K48" s="2">
        <v>18.05</v>
      </c>
      <c r="L48" s="2">
        <v>17.899999999999999</v>
      </c>
      <c r="M48" s="2">
        <v>15.45</v>
      </c>
      <c r="N48" s="2">
        <v>14.4</v>
      </c>
      <c r="O48" s="2">
        <v>20.5</v>
      </c>
      <c r="P48" s="2">
        <v>19.25</v>
      </c>
      <c r="Q48" s="2">
        <v>18.7</v>
      </c>
      <c r="R48" s="2">
        <v>16.7</v>
      </c>
      <c r="S48" s="2">
        <v>15.35</v>
      </c>
      <c r="T48" s="1">
        <v>80</v>
      </c>
      <c r="U48" s="1">
        <v>65</v>
      </c>
      <c r="V48" s="1">
        <v>70</v>
      </c>
      <c r="W48" s="1">
        <v>56</v>
      </c>
      <c r="X48" s="1">
        <v>54</v>
      </c>
      <c r="Y48" s="1">
        <v>70</v>
      </c>
      <c r="Z48" s="1">
        <v>66</v>
      </c>
      <c r="AA48" s="1">
        <v>70</v>
      </c>
      <c r="AB48" s="1">
        <v>60</v>
      </c>
      <c r="AC48" s="1">
        <v>55</v>
      </c>
      <c r="AD48" s="2">
        <v>105.45</v>
      </c>
      <c r="AE48" s="2">
        <v>230</v>
      </c>
      <c r="AF48" s="2">
        <v>85.25</v>
      </c>
      <c r="AG48" s="2">
        <v>38.049999999999997</v>
      </c>
      <c r="AH48" s="2">
        <v>59.1</v>
      </c>
      <c r="AI48" s="1">
        <v>195</v>
      </c>
      <c r="AJ48" s="2">
        <v>59.9</v>
      </c>
      <c r="AK48" s="1">
        <v>300</v>
      </c>
      <c r="AL48" s="1">
        <v>210</v>
      </c>
      <c r="AM48" s="1">
        <v>220</v>
      </c>
      <c r="AN48" s="1">
        <v>290</v>
      </c>
      <c r="AO48" s="1">
        <v>100</v>
      </c>
      <c r="AP48" s="1">
        <v>208</v>
      </c>
      <c r="AQ48" s="1">
        <v>200</v>
      </c>
      <c r="AR48" s="1">
        <v>170</v>
      </c>
    </row>
    <row r="49" spans="1:44" ht="15.6" x14ac:dyDescent="0.3">
      <c r="A49" s="1">
        <v>48</v>
      </c>
      <c r="B49" s="1">
        <v>19</v>
      </c>
      <c r="C49" s="1">
        <v>165</v>
      </c>
      <c r="D49" s="1">
        <v>62</v>
      </c>
      <c r="E49" s="2">
        <v>66</v>
      </c>
      <c r="F49" s="2">
        <v>70</v>
      </c>
      <c r="G49" s="2">
        <v>82</v>
      </c>
      <c r="H49" s="2">
        <v>75</v>
      </c>
      <c r="I49" s="2">
        <v>59</v>
      </c>
      <c r="J49" s="2">
        <v>19.649999999999999</v>
      </c>
      <c r="K49" s="2">
        <v>16.399999999999999</v>
      </c>
      <c r="L49" s="2">
        <v>15.2</v>
      </c>
      <c r="M49" s="2">
        <v>14.22</v>
      </c>
      <c r="N49" s="2">
        <v>14.95</v>
      </c>
      <c r="O49" s="2">
        <v>20.9</v>
      </c>
      <c r="P49" s="2">
        <v>19.850000000000001</v>
      </c>
      <c r="Q49" s="2">
        <v>20.25</v>
      </c>
      <c r="R49" s="2">
        <v>18.149999999999999</v>
      </c>
      <c r="S49" s="2">
        <v>14.1</v>
      </c>
      <c r="T49" s="1">
        <v>70</v>
      </c>
      <c r="U49" s="1">
        <v>56</v>
      </c>
      <c r="V49" s="1">
        <v>58</v>
      </c>
      <c r="W49" s="1">
        <v>55</v>
      </c>
      <c r="X49" s="1">
        <v>52</v>
      </c>
      <c r="Y49" s="1">
        <v>68</v>
      </c>
      <c r="Z49" s="1">
        <v>69</v>
      </c>
      <c r="AA49" s="1">
        <v>70</v>
      </c>
      <c r="AB49" s="1">
        <v>58</v>
      </c>
      <c r="AC49" s="1">
        <v>56</v>
      </c>
      <c r="AD49" s="2">
        <v>90.2</v>
      </c>
      <c r="AE49" s="2">
        <v>210.75</v>
      </c>
      <c r="AF49" s="2">
        <v>89.7</v>
      </c>
      <c r="AG49" s="2">
        <v>44.5</v>
      </c>
      <c r="AH49" s="2">
        <v>85.3</v>
      </c>
      <c r="AI49" s="1">
        <v>270</v>
      </c>
      <c r="AJ49" s="2">
        <v>60.05</v>
      </c>
      <c r="AK49" s="1">
        <v>190</v>
      </c>
      <c r="AL49" s="1">
        <v>210</v>
      </c>
      <c r="AM49" s="1">
        <v>230</v>
      </c>
      <c r="AN49" s="1">
        <v>295</v>
      </c>
      <c r="AO49" s="1">
        <v>60</v>
      </c>
      <c r="AP49" s="1">
        <v>192</v>
      </c>
      <c r="AQ49" s="1">
        <v>190</v>
      </c>
      <c r="AR49" s="1">
        <v>160</v>
      </c>
    </row>
    <row r="50" spans="1:44" ht="15.6" x14ac:dyDescent="0.3">
      <c r="A50" s="1">
        <v>49</v>
      </c>
      <c r="B50" s="1">
        <v>21</v>
      </c>
      <c r="C50" s="1">
        <v>167</v>
      </c>
      <c r="D50" s="1">
        <v>69</v>
      </c>
      <c r="E50" s="2">
        <v>71.099999999999994</v>
      </c>
      <c r="F50" s="2">
        <v>85.05</v>
      </c>
      <c r="G50" s="2">
        <v>90.95</v>
      </c>
      <c r="H50" s="2">
        <v>84.7</v>
      </c>
      <c r="I50" s="2">
        <v>70.77</v>
      </c>
      <c r="J50" s="2">
        <v>17.7</v>
      </c>
      <c r="K50" s="2">
        <v>16.100000000000001</v>
      </c>
      <c r="L50" s="2">
        <v>15.2</v>
      </c>
      <c r="M50" s="2">
        <v>14.25</v>
      </c>
      <c r="N50" s="2">
        <v>14.65</v>
      </c>
      <c r="O50" s="2">
        <v>20.95</v>
      </c>
      <c r="P50" s="2">
        <v>19.399999999999999</v>
      </c>
      <c r="Q50" s="2">
        <v>20.3</v>
      </c>
      <c r="R50" s="2">
        <v>18.25</v>
      </c>
      <c r="S50" s="2">
        <v>17.149999999999999</v>
      </c>
      <c r="T50" s="1">
        <v>80</v>
      </c>
      <c r="U50" s="1">
        <v>70</v>
      </c>
      <c r="V50" s="1">
        <v>68</v>
      </c>
      <c r="W50" s="1">
        <v>64</v>
      </c>
      <c r="X50" s="1">
        <v>60</v>
      </c>
      <c r="Y50" s="1">
        <v>80</v>
      </c>
      <c r="Z50" s="1">
        <v>75</v>
      </c>
      <c r="AA50" s="1">
        <v>72</v>
      </c>
      <c r="AB50" s="1">
        <v>70</v>
      </c>
      <c r="AC50" s="1">
        <v>69</v>
      </c>
      <c r="AD50" s="2">
        <v>115.1</v>
      </c>
      <c r="AE50" s="2">
        <v>250</v>
      </c>
      <c r="AF50" s="2">
        <v>95.4</v>
      </c>
      <c r="AG50" s="2">
        <v>45.25</v>
      </c>
      <c r="AH50" s="2">
        <v>92.55</v>
      </c>
      <c r="AI50" s="1">
        <v>250</v>
      </c>
      <c r="AJ50" s="2">
        <v>65</v>
      </c>
      <c r="AK50" s="1">
        <v>290</v>
      </c>
      <c r="AL50" s="1">
        <v>210</v>
      </c>
      <c r="AM50" s="1">
        <v>240</v>
      </c>
      <c r="AN50" s="1">
        <v>310</v>
      </c>
      <c r="AO50" s="1">
        <v>110</v>
      </c>
      <c r="AP50" s="1">
        <v>210</v>
      </c>
      <c r="AQ50" s="1">
        <v>220</v>
      </c>
      <c r="AR50" s="1">
        <v>180</v>
      </c>
    </row>
    <row r="51" spans="1:44" ht="15.6" x14ac:dyDescent="0.3">
      <c r="A51" s="1">
        <v>50</v>
      </c>
      <c r="B51" s="1">
        <v>19</v>
      </c>
      <c r="C51" s="1">
        <v>172</v>
      </c>
      <c r="D51" s="1">
        <v>59</v>
      </c>
      <c r="E51" s="2">
        <v>69.349999999999994</v>
      </c>
      <c r="F51" s="2">
        <v>72.400000000000006</v>
      </c>
      <c r="G51" s="2">
        <v>81.2</v>
      </c>
      <c r="H51" s="2">
        <v>76.400000000000006</v>
      </c>
      <c r="I51" s="2">
        <v>59.2</v>
      </c>
      <c r="J51" s="2">
        <v>19.010000000000002</v>
      </c>
      <c r="K51" s="2">
        <v>16.2</v>
      </c>
      <c r="L51" s="2">
        <v>17.18</v>
      </c>
      <c r="M51" s="2">
        <v>14.2</v>
      </c>
      <c r="N51" s="2">
        <v>15.68</v>
      </c>
      <c r="O51" s="2">
        <v>18.43</v>
      </c>
      <c r="P51" s="2">
        <v>19.7</v>
      </c>
      <c r="Q51" s="2">
        <v>19.2</v>
      </c>
      <c r="R51" s="2">
        <v>18.28</v>
      </c>
      <c r="S51" s="2">
        <v>17.2</v>
      </c>
      <c r="T51" s="1">
        <v>68</v>
      </c>
      <c r="U51" s="1">
        <v>56</v>
      </c>
      <c r="V51" s="1">
        <v>59</v>
      </c>
      <c r="W51" s="1">
        <v>56</v>
      </c>
      <c r="X51" s="1">
        <v>52</v>
      </c>
      <c r="Y51" s="1">
        <v>72</v>
      </c>
      <c r="Z51" s="1">
        <v>67</v>
      </c>
      <c r="AA51" s="1">
        <v>68</v>
      </c>
      <c r="AB51" s="1">
        <v>65</v>
      </c>
      <c r="AC51" s="1">
        <v>62</v>
      </c>
      <c r="AD51" s="2">
        <v>96.64</v>
      </c>
      <c r="AE51" s="2">
        <v>201</v>
      </c>
      <c r="AF51" s="2">
        <v>88.64</v>
      </c>
      <c r="AG51" s="2">
        <v>33.200000000000003</v>
      </c>
      <c r="AH51" s="2">
        <v>83.64</v>
      </c>
      <c r="AI51" s="1">
        <v>182</v>
      </c>
      <c r="AJ51" s="2">
        <v>56.2</v>
      </c>
      <c r="AK51" s="1">
        <v>292</v>
      </c>
      <c r="AL51" s="1">
        <v>205</v>
      </c>
      <c r="AM51" s="1">
        <v>232</v>
      </c>
      <c r="AN51" s="1">
        <v>282</v>
      </c>
      <c r="AO51" s="1">
        <v>92</v>
      </c>
      <c r="AP51" s="1">
        <v>192</v>
      </c>
      <c r="AQ51" s="1">
        <v>193</v>
      </c>
      <c r="AR51" s="1">
        <v>172</v>
      </c>
    </row>
    <row r="52" spans="1:44" ht="15.6" x14ac:dyDescent="0.3">
      <c r="A52" s="1">
        <v>51</v>
      </c>
      <c r="B52" s="1">
        <v>25</v>
      </c>
      <c r="C52" s="1">
        <v>169</v>
      </c>
      <c r="D52" s="1">
        <v>73</v>
      </c>
      <c r="E52" s="2">
        <v>72.069999999999993</v>
      </c>
      <c r="F52" s="2">
        <v>74.53</v>
      </c>
      <c r="G52" s="2">
        <v>83.23</v>
      </c>
      <c r="H52" s="2">
        <v>75.5</v>
      </c>
      <c r="I52" s="2">
        <v>63.1</v>
      </c>
      <c r="J52" s="2">
        <v>18.399999999999999</v>
      </c>
      <c r="K52" s="2">
        <v>19.100000000000001</v>
      </c>
      <c r="L52" s="2">
        <v>19.5</v>
      </c>
      <c r="M52" s="2">
        <v>18.899999999999999</v>
      </c>
      <c r="N52" s="2">
        <v>17.8</v>
      </c>
      <c r="O52" s="2">
        <v>21.51</v>
      </c>
      <c r="P52" s="2">
        <v>19.2</v>
      </c>
      <c r="Q52" s="2">
        <v>19.149999999999999</v>
      </c>
      <c r="R52" s="2">
        <v>18.3</v>
      </c>
      <c r="S52" s="2">
        <v>15.59</v>
      </c>
      <c r="T52" s="1">
        <v>67</v>
      </c>
      <c r="U52" s="1">
        <v>60</v>
      </c>
      <c r="V52" s="1">
        <v>57</v>
      </c>
      <c r="W52" s="1">
        <v>56</v>
      </c>
      <c r="X52" s="1">
        <v>49</v>
      </c>
      <c r="Y52" s="1">
        <v>72</v>
      </c>
      <c r="Z52" s="1">
        <v>67</v>
      </c>
      <c r="AA52" s="1">
        <v>62</v>
      </c>
      <c r="AB52" s="1">
        <v>57</v>
      </c>
      <c r="AC52" s="1">
        <v>50</v>
      </c>
      <c r="AD52" s="2">
        <v>105.38</v>
      </c>
      <c r="AE52" s="2">
        <v>215</v>
      </c>
      <c r="AF52" s="2">
        <v>86.52</v>
      </c>
      <c r="AG52" s="2">
        <v>41.51</v>
      </c>
      <c r="AH52" s="2">
        <v>83.36</v>
      </c>
      <c r="AI52" s="1">
        <v>195</v>
      </c>
      <c r="AJ52" s="2">
        <v>58.5</v>
      </c>
      <c r="AK52" s="1">
        <v>295</v>
      </c>
      <c r="AL52" s="1">
        <v>210</v>
      </c>
      <c r="AM52" s="1">
        <v>220</v>
      </c>
      <c r="AN52" s="1">
        <v>300</v>
      </c>
      <c r="AO52" s="1">
        <v>90</v>
      </c>
      <c r="AP52" s="1">
        <v>200</v>
      </c>
      <c r="AQ52" s="1">
        <v>200</v>
      </c>
      <c r="AR52" s="1">
        <v>165</v>
      </c>
    </row>
    <row r="53" spans="1:44" ht="15.6" x14ac:dyDescent="0.3">
      <c r="A53" s="1">
        <v>52</v>
      </c>
      <c r="B53" s="1">
        <v>21</v>
      </c>
      <c r="C53" s="1">
        <v>164</v>
      </c>
      <c r="D53" s="1">
        <v>58</v>
      </c>
      <c r="E53" s="2">
        <v>63.8</v>
      </c>
      <c r="F53" s="2">
        <v>74.2</v>
      </c>
      <c r="G53" s="2">
        <v>80.2</v>
      </c>
      <c r="H53" s="2">
        <v>75.55</v>
      </c>
      <c r="I53" s="2">
        <v>62.5</v>
      </c>
      <c r="J53" s="2">
        <v>19.2</v>
      </c>
      <c r="K53" s="2">
        <v>18.55</v>
      </c>
      <c r="L53" s="2">
        <v>17.3</v>
      </c>
      <c r="M53" s="2">
        <v>16.52</v>
      </c>
      <c r="N53" s="2">
        <v>15.25</v>
      </c>
      <c r="O53" s="2">
        <v>18.940000000000001</v>
      </c>
      <c r="P53" s="2">
        <v>18.3</v>
      </c>
      <c r="Q53" s="2">
        <v>17.75</v>
      </c>
      <c r="R53" s="2">
        <v>16.3</v>
      </c>
      <c r="S53" s="2">
        <v>15.55</v>
      </c>
      <c r="T53" s="1">
        <v>65</v>
      </c>
      <c r="U53" s="1">
        <v>55</v>
      </c>
      <c r="V53" s="1">
        <v>54</v>
      </c>
      <c r="W53" s="1">
        <v>53</v>
      </c>
      <c r="X53" s="1">
        <v>50</v>
      </c>
      <c r="Y53" s="1">
        <v>65</v>
      </c>
      <c r="Z53" s="1">
        <v>63</v>
      </c>
      <c r="AA53" s="1">
        <v>65</v>
      </c>
      <c r="AB53" s="1">
        <v>62</v>
      </c>
      <c r="AC53" s="1">
        <v>60</v>
      </c>
      <c r="AD53" s="2">
        <v>95.8</v>
      </c>
      <c r="AE53" s="2">
        <v>205</v>
      </c>
      <c r="AF53" s="2">
        <v>75.040000000000006</v>
      </c>
      <c r="AG53" s="2">
        <v>45.2</v>
      </c>
      <c r="AH53" s="2">
        <v>82.42</v>
      </c>
      <c r="AI53" s="1">
        <v>175</v>
      </c>
      <c r="AJ53" s="2">
        <v>60.55</v>
      </c>
      <c r="AK53" s="1">
        <v>300</v>
      </c>
      <c r="AL53" s="1">
        <v>205</v>
      </c>
      <c r="AM53" s="1">
        <v>220</v>
      </c>
      <c r="AN53" s="1">
        <v>255</v>
      </c>
      <c r="AO53" s="1">
        <v>85</v>
      </c>
      <c r="AP53" s="1">
        <v>195</v>
      </c>
      <c r="AQ53" s="1">
        <v>193</v>
      </c>
      <c r="AR53" s="1">
        <v>160</v>
      </c>
    </row>
    <row r="54" spans="1:44" ht="15.6" x14ac:dyDescent="0.3">
      <c r="A54" s="1">
        <v>53</v>
      </c>
      <c r="B54" s="1">
        <v>19</v>
      </c>
      <c r="C54" s="1">
        <v>162</v>
      </c>
      <c r="D54" s="1">
        <v>55</v>
      </c>
      <c r="E54" s="2">
        <v>68.8</v>
      </c>
      <c r="F54" s="2">
        <v>73.8</v>
      </c>
      <c r="G54" s="2">
        <v>80.2</v>
      </c>
      <c r="H54" s="2">
        <v>85.6</v>
      </c>
      <c r="I54" s="2">
        <v>63.2</v>
      </c>
      <c r="J54" s="2">
        <v>22.1</v>
      </c>
      <c r="K54" s="2">
        <v>17.82</v>
      </c>
      <c r="L54" s="2">
        <v>17.170000000000002</v>
      </c>
      <c r="M54" s="2">
        <v>15.18</v>
      </c>
      <c r="N54" s="2">
        <v>16.170000000000002</v>
      </c>
      <c r="O54" s="2">
        <v>20.88</v>
      </c>
      <c r="P54" s="2">
        <v>19.89</v>
      </c>
      <c r="Q54" s="2">
        <v>17.72</v>
      </c>
      <c r="R54" s="2">
        <v>18.079999999999998</v>
      </c>
      <c r="S54" s="2">
        <v>19.2</v>
      </c>
      <c r="T54" s="1">
        <v>78</v>
      </c>
      <c r="U54" s="1">
        <v>58</v>
      </c>
      <c r="V54" s="1">
        <v>62</v>
      </c>
      <c r="W54" s="1">
        <v>56</v>
      </c>
      <c r="X54" s="1">
        <v>55</v>
      </c>
      <c r="Y54" s="1">
        <v>76</v>
      </c>
      <c r="Z54" s="1">
        <v>67</v>
      </c>
      <c r="AA54" s="1">
        <v>72</v>
      </c>
      <c r="AB54" s="1">
        <v>59</v>
      </c>
      <c r="AC54" s="1">
        <v>56</v>
      </c>
      <c r="AD54" s="2">
        <v>103.6</v>
      </c>
      <c r="AE54" s="2">
        <v>212</v>
      </c>
      <c r="AF54" s="2">
        <v>87.86</v>
      </c>
      <c r="AG54" s="2">
        <v>38.5</v>
      </c>
      <c r="AH54" s="2">
        <v>88.88</v>
      </c>
      <c r="AI54" s="1">
        <v>181</v>
      </c>
      <c r="AJ54" s="2">
        <v>56.18</v>
      </c>
      <c r="AK54" s="1">
        <v>302</v>
      </c>
      <c r="AL54" s="1">
        <v>215</v>
      </c>
      <c r="AM54" s="1">
        <v>212</v>
      </c>
      <c r="AN54" s="1">
        <v>302</v>
      </c>
      <c r="AO54" s="1">
        <v>102</v>
      </c>
      <c r="AP54" s="1">
        <v>205</v>
      </c>
      <c r="AQ54" s="1">
        <v>201</v>
      </c>
      <c r="AR54" s="1">
        <v>161</v>
      </c>
    </row>
    <row r="55" spans="1:44" ht="15.6" x14ac:dyDescent="0.3">
      <c r="A55" s="1">
        <v>54</v>
      </c>
      <c r="B55" s="1">
        <v>23</v>
      </c>
      <c r="C55" s="1">
        <v>171</v>
      </c>
      <c r="D55" s="1">
        <v>72</v>
      </c>
      <c r="E55" s="2">
        <v>63.2</v>
      </c>
      <c r="F55" s="2">
        <v>67.2</v>
      </c>
      <c r="G55" s="2">
        <v>74.55</v>
      </c>
      <c r="H55" s="2">
        <v>70.3</v>
      </c>
      <c r="I55" s="2">
        <v>61.5</v>
      </c>
      <c r="J55" s="2">
        <v>20.59</v>
      </c>
      <c r="K55" s="2">
        <v>18.2</v>
      </c>
      <c r="L55" s="2">
        <v>17.100000000000001</v>
      </c>
      <c r="M55" s="2">
        <v>15.05</v>
      </c>
      <c r="N55" s="2">
        <v>14.1</v>
      </c>
      <c r="O55" s="2">
        <v>22.1</v>
      </c>
      <c r="P55" s="2">
        <v>20.100000000000001</v>
      </c>
      <c r="Q55" s="2">
        <v>18.3</v>
      </c>
      <c r="R55" s="2">
        <v>18.2</v>
      </c>
      <c r="S55" s="2">
        <v>15.1</v>
      </c>
      <c r="T55" s="1">
        <v>72</v>
      </c>
      <c r="U55" s="1">
        <v>57</v>
      </c>
      <c r="V55" s="1">
        <v>58</v>
      </c>
      <c r="W55" s="1">
        <v>55</v>
      </c>
      <c r="X55" s="1">
        <v>50</v>
      </c>
      <c r="Y55" s="1">
        <v>70</v>
      </c>
      <c r="Z55" s="1">
        <v>65</v>
      </c>
      <c r="AA55" s="1">
        <v>62</v>
      </c>
      <c r="AB55" s="1">
        <v>62</v>
      </c>
      <c r="AC55" s="1">
        <v>60</v>
      </c>
      <c r="AD55" s="2">
        <v>95.85</v>
      </c>
      <c r="AE55" s="2">
        <v>195</v>
      </c>
      <c r="AF55" s="2">
        <v>82.32</v>
      </c>
      <c r="AG55" s="2">
        <v>42.1</v>
      </c>
      <c r="AH55" s="2">
        <v>79.3</v>
      </c>
      <c r="AI55" s="1">
        <v>180</v>
      </c>
      <c r="AJ55" s="2">
        <v>59.6</v>
      </c>
      <c r="AK55" s="1">
        <v>172</v>
      </c>
      <c r="AL55" s="1">
        <v>199</v>
      </c>
      <c r="AM55" s="1">
        <v>230</v>
      </c>
      <c r="AN55" s="1">
        <v>250</v>
      </c>
      <c r="AO55" s="1">
        <v>90</v>
      </c>
      <c r="AP55" s="1">
        <v>180</v>
      </c>
      <c r="AQ55" s="1">
        <v>180</v>
      </c>
      <c r="AR55" s="1">
        <v>160</v>
      </c>
    </row>
    <row r="56" spans="1:44" ht="15.6" x14ac:dyDescent="0.3">
      <c r="A56" s="1">
        <v>55</v>
      </c>
      <c r="B56" s="1">
        <v>19</v>
      </c>
      <c r="C56" s="1">
        <v>152</v>
      </c>
      <c r="D56" s="1">
        <v>62</v>
      </c>
      <c r="E56" s="2">
        <v>68.7</v>
      </c>
      <c r="F56" s="2">
        <v>72.400000000000006</v>
      </c>
      <c r="G56" s="2">
        <v>80.2</v>
      </c>
      <c r="H56" s="2">
        <v>83.7</v>
      </c>
      <c r="I56" s="2">
        <v>63.1</v>
      </c>
      <c r="J56" s="2">
        <v>21.2</v>
      </c>
      <c r="K56" s="2">
        <v>16.28</v>
      </c>
      <c r="L56" s="2">
        <v>17.2</v>
      </c>
      <c r="M56" s="2">
        <v>18.2</v>
      </c>
      <c r="N56" s="2">
        <v>17.21</v>
      </c>
      <c r="O56" s="2">
        <v>20.81</v>
      </c>
      <c r="P56" s="2">
        <v>19.21</v>
      </c>
      <c r="Q56" s="2">
        <v>18.2</v>
      </c>
      <c r="R56" s="2">
        <v>19.2</v>
      </c>
      <c r="S56" s="2">
        <v>17.3</v>
      </c>
      <c r="T56" s="1">
        <v>79</v>
      </c>
      <c r="U56" s="1">
        <v>55</v>
      </c>
      <c r="V56" s="1">
        <v>63</v>
      </c>
      <c r="W56" s="1">
        <v>58</v>
      </c>
      <c r="X56" s="1">
        <v>57</v>
      </c>
      <c r="Y56" s="1">
        <v>76</v>
      </c>
      <c r="Z56" s="1">
        <v>70</v>
      </c>
      <c r="AA56" s="1">
        <v>78</v>
      </c>
      <c r="AB56" s="1">
        <v>60</v>
      </c>
      <c r="AC56" s="1">
        <v>55</v>
      </c>
      <c r="AD56" s="2">
        <v>106.2</v>
      </c>
      <c r="AE56" s="2">
        <v>231</v>
      </c>
      <c r="AF56" s="2">
        <v>88.2</v>
      </c>
      <c r="AG56" s="2">
        <v>38.200000000000003</v>
      </c>
      <c r="AH56" s="2">
        <v>89.2</v>
      </c>
      <c r="AI56" s="1">
        <v>191</v>
      </c>
      <c r="AJ56" s="2">
        <v>61.2</v>
      </c>
      <c r="AK56" s="1">
        <v>312</v>
      </c>
      <c r="AL56" s="1">
        <v>212</v>
      </c>
      <c r="AM56" s="1">
        <v>215</v>
      </c>
      <c r="AN56" s="1">
        <v>301</v>
      </c>
      <c r="AO56" s="1">
        <v>105</v>
      </c>
      <c r="AP56" s="1">
        <v>205</v>
      </c>
      <c r="AQ56" s="1">
        <v>203</v>
      </c>
      <c r="AR56" s="1">
        <v>182</v>
      </c>
    </row>
    <row r="57" spans="1:44" ht="15.6" x14ac:dyDescent="0.3">
      <c r="A57" s="1">
        <v>56</v>
      </c>
      <c r="B57" s="1">
        <v>19</v>
      </c>
      <c r="C57" s="1">
        <v>169</v>
      </c>
      <c r="D57" s="1">
        <v>45</v>
      </c>
      <c r="E57" s="2">
        <v>72.400000000000006</v>
      </c>
      <c r="F57" s="2">
        <v>87.4</v>
      </c>
      <c r="G57" s="2">
        <v>92.32</v>
      </c>
      <c r="H57" s="2">
        <v>83.39</v>
      </c>
      <c r="I57" s="2">
        <v>71.5</v>
      </c>
      <c r="J57" s="2">
        <v>19.2</v>
      </c>
      <c r="K57" s="2">
        <v>17.2</v>
      </c>
      <c r="L57" s="2">
        <v>18.77</v>
      </c>
      <c r="M57" s="2">
        <v>16.88</v>
      </c>
      <c r="N57" s="2">
        <v>17.39</v>
      </c>
      <c r="O57" s="2">
        <v>20.25</v>
      </c>
      <c r="P57" s="2">
        <v>20.72</v>
      </c>
      <c r="Q57" s="2">
        <v>23.1</v>
      </c>
      <c r="R57" s="2">
        <v>20.34</v>
      </c>
      <c r="S57" s="2">
        <v>18.690000000000001</v>
      </c>
      <c r="T57" s="1">
        <v>76</v>
      </c>
      <c r="U57" s="1">
        <v>66</v>
      </c>
      <c r="V57" s="1">
        <v>63</v>
      </c>
      <c r="W57" s="1">
        <v>59</v>
      </c>
      <c r="X57" s="1">
        <v>56</v>
      </c>
      <c r="Y57" s="1">
        <v>76</v>
      </c>
      <c r="Z57" s="1">
        <v>73</v>
      </c>
      <c r="AA57" s="1">
        <v>66</v>
      </c>
      <c r="AB57" s="1">
        <v>64</v>
      </c>
      <c r="AC57" s="1">
        <v>59</v>
      </c>
      <c r="AD57" s="2">
        <v>111.9</v>
      </c>
      <c r="AE57" s="2">
        <v>241</v>
      </c>
      <c r="AF57" s="2">
        <v>96.33</v>
      </c>
      <c r="AG57" s="2">
        <v>42.21</v>
      </c>
      <c r="AH57" s="2">
        <v>96.26</v>
      </c>
      <c r="AI57" s="1">
        <v>242</v>
      </c>
      <c r="AJ57" s="2">
        <v>66.400000000000006</v>
      </c>
      <c r="AK57" s="1">
        <v>321</v>
      </c>
      <c r="AL57" s="1">
        <v>232</v>
      </c>
      <c r="AM57" s="1">
        <v>263</v>
      </c>
      <c r="AN57" s="1">
        <v>312</v>
      </c>
      <c r="AO57" s="1">
        <v>111</v>
      </c>
      <c r="AP57" s="1">
        <v>222</v>
      </c>
      <c r="AQ57" s="1">
        <v>232</v>
      </c>
      <c r="AR57" s="1">
        <v>192</v>
      </c>
    </row>
    <row r="58" spans="1:44" ht="15.6" x14ac:dyDescent="0.3">
      <c r="A58" s="1">
        <v>57</v>
      </c>
      <c r="B58" s="1">
        <v>20</v>
      </c>
      <c r="C58" s="1">
        <v>167</v>
      </c>
      <c r="D58" s="1">
        <v>65</v>
      </c>
      <c r="E58" s="2">
        <v>75.5</v>
      </c>
      <c r="F58" s="2">
        <v>69.2</v>
      </c>
      <c r="G58" s="2">
        <v>82.3</v>
      </c>
      <c r="H58" s="2">
        <v>74.8</v>
      </c>
      <c r="I58" s="2">
        <v>62.3</v>
      </c>
      <c r="J58" s="2">
        <v>20.3</v>
      </c>
      <c r="K58" s="2">
        <v>18.100000000000001</v>
      </c>
      <c r="L58" s="2">
        <v>19.420000000000002</v>
      </c>
      <c r="M58" s="2">
        <v>15.03</v>
      </c>
      <c r="N58" s="2">
        <v>14.1</v>
      </c>
      <c r="O58" s="2">
        <v>19.52</v>
      </c>
      <c r="P58" s="2">
        <v>17.899999999999999</v>
      </c>
      <c r="Q58" s="2">
        <v>18.03</v>
      </c>
      <c r="R58" s="2">
        <v>17.850000000000001</v>
      </c>
      <c r="S58" s="2">
        <v>16.2</v>
      </c>
      <c r="T58" s="1">
        <v>69</v>
      </c>
      <c r="U58" s="1">
        <v>57</v>
      </c>
      <c r="V58" s="1">
        <v>56</v>
      </c>
      <c r="W58" s="1">
        <v>54</v>
      </c>
      <c r="X58" s="1">
        <v>50</v>
      </c>
      <c r="Y58" s="1">
        <v>72</v>
      </c>
      <c r="Z58" s="1">
        <v>67</v>
      </c>
      <c r="AA58" s="1">
        <v>70</v>
      </c>
      <c r="AB58" s="1">
        <v>71</v>
      </c>
      <c r="AC58" s="1">
        <v>50</v>
      </c>
      <c r="AD58" s="2">
        <v>105.03</v>
      </c>
      <c r="AE58" s="2">
        <v>205</v>
      </c>
      <c r="AF58" s="2">
        <v>89.16</v>
      </c>
      <c r="AG58" s="2">
        <v>36.86</v>
      </c>
      <c r="AH58" s="2">
        <v>88.22</v>
      </c>
      <c r="AI58" s="1">
        <v>185</v>
      </c>
      <c r="AJ58" s="2">
        <v>52.95</v>
      </c>
      <c r="AK58" s="1">
        <v>285</v>
      </c>
      <c r="AL58" s="1">
        <v>205</v>
      </c>
      <c r="AM58" s="1">
        <v>210</v>
      </c>
      <c r="AN58" s="1">
        <v>265</v>
      </c>
      <c r="AO58" s="1">
        <v>85</v>
      </c>
      <c r="AP58" s="1">
        <v>190</v>
      </c>
      <c r="AQ58" s="1">
        <v>190</v>
      </c>
      <c r="AR58" s="1">
        <v>160</v>
      </c>
    </row>
    <row r="59" spans="1:44" ht="15.6" x14ac:dyDescent="0.3">
      <c r="A59" s="1">
        <v>58</v>
      </c>
      <c r="B59" s="1">
        <v>22</v>
      </c>
      <c r="C59" s="1">
        <v>172</v>
      </c>
      <c r="D59" s="1">
        <v>62</v>
      </c>
      <c r="E59" s="2">
        <v>70.5</v>
      </c>
      <c r="F59" s="2">
        <v>85.7</v>
      </c>
      <c r="G59" s="2">
        <v>92.3</v>
      </c>
      <c r="H59" s="2">
        <v>85.2</v>
      </c>
      <c r="I59" s="2">
        <v>72.3</v>
      </c>
      <c r="J59" s="2">
        <v>17.3</v>
      </c>
      <c r="K59" s="2">
        <v>16.3</v>
      </c>
      <c r="L59" s="2">
        <v>15.9</v>
      </c>
      <c r="M59" s="2">
        <v>15.3</v>
      </c>
      <c r="N59" s="2">
        <v>15.1</v>
      </c>
      <c r="O59" s="2">
        <v>21.1</v>
      </c>
      <c r="P59" s="2">
        <v>19.5</v>
      </c>
      <c r="Q59" s="2">
        <v>20.9</v>
      </c>
      <c r="R59" s="2">
        <v>19.5</v>
      </c>
      <c r="S59" s="2">
        <v>18.2</v>
      </c>
      <c r="T59" s="1">
        <v>75</v>
      </c>
      <c r="U59" s="1">
        <v>68</v>
      </c>
      <c r="V59" s="1">
        <v>64</v>
      </c>
      <c r="W59" s="1">
        <v>59</v>
      </c>
      <c r="X59" s="1">
        <v>55</v>
      </c>
      <c r="Y59" s="1">
        <v>74</v>
      </c>
      <c r="Z59" s="1">
        <v>70</v>
      </c>
      <c r="AA59" s="1">
        <v>67</v>
      </c>
      <c r="AB59" s="1">
        <v>65</v>
      </c>
      <c r="AC59" s="1">
        <v>60</v>
      </c>
      <c r="AD59" s="2">
        <v>110.3</v>
      </c>
      <c r="AE59" s="2">
        <v>250</v>
      </c>
      <c r="AF59" s="2">
        <v>95.2</v>
      </c>
      <c r="AG59" s="2">
        <v>41.21</v>
      </c>
      <c r="AH59" s="2">
        <v>95.5</v>
      </c>
      <c r="AI59" s="1">
        <v>250</v>
      </c>
      <c r="AJ59" s="2">
        <v>68.400000000000006</v>
      </c>
      <c r="AK59" s="1">
        <v>290</v>
      </c>
      <c r="AL59" s="1">
        <v>210</v>
      </c>
      <c r="AM59" s="1">
        <v>240</v>
      </c>
      <c r="AN59" s="1">
        <v>310</v>
      </c>
      <c r="AO59" s="1">
        <v>110</v>
      </c>
      <c r="AP59" s="1">
        <v>210</v>
      </c>
      <c r="AQ59" s="1">
        <v>220</v>
      </c>
      <c r="AR59" s="1">
        <v>180</v>
      </c>
    </row>
    <row r="60" spans="1:44" ht="15.6" x14ac:dyDescent="0.3">
      <c r="A60" s="1">
        <v>59</v>
      </c>
      <c r="B60" s="1">
        <v>18</v>
      </c>
      <c r="C60" s="1">
        <v>163</v>
      </c>
      <c r="D60" s="1">
        <v>81</v>
      </c>
      <c r="E60" s="2">
        <v>70.09</v>
      </c>
      <c r="F60" s="2">
        <v>72.91</v>
      </c>
      <c r="G60" s="2">
        <v>81.83</v>
      </c>
      <c r="H60" s="2">
        <v>72.8</v>
      </c>
      <c r="I60" s="2">
        <v>61.12</v>
      </c>
      <c r="J60" s="2">
        <v>19.41</v>
      </c>
      <c r="K60" s="2">
        <v>15.49</v>
      </c>
      <c r="L60" s="2">
        <v>15.47</v>
      </c>
      <c r="M60" s="2">
        <v>14.35</v>
      </c>
      <c r="N60" s="2">
        <v>12.84</v>
      </c>
      <c r="O60" s="2">
        <v>20.41</v>
      </c>
      <c r="P60" s="2">
        <v>17.45</v>
      </c>
      <c r="Q60" s="2">
        <v>18.23</v>
      </c>
      <c r="R60" s="2">
        <v>17.07</v>
      </c>
      <c r="S60" s="2">
        <v>14.53</v>
      </c>
      <c r="T60" s="1">
        <v>65</v>
      </c>
      <c r="U60" s="1">
        <v>55</v>
      </c>
      <c r="V60" s="1">
        <v>54</v>
      </c>
      <c r="W60" s="1">
        <v>53</v>
      </c>
      <c r="X60" s="1">
        <v>43</v>
      </c>
      <c r="Y60" s="1">
        <v>70</v>
      </c>
      <c r="Z60" s="1">
        <v>65</v>
      </c>
      <c r="AA60" s="1">
        <v>60</v>
      </c>
      <c r="AB60" s="1">
        <v>55</v>
      </c>
      <c r="AC60" s="1">
        <v>50</v>
      </c>
      <c r="AD60" s="2">
        <v>103.38</v>
      </c>
      <c r="AE60" s="2">
        <v>218</v>
      </c>
      <c r="AF60" s="2">
        <v>84.54</v>
      </c>
      <c r="AG60" s="2">
        <v>41.51</v>
      </c>
      <c r="AH60" s="2">
        <v>83.36</v>
      </c>
      <c r="AI60" s="1">
        <v>190</v>
      </c>
      <c r="AJ60" s="2">
        <v>58.5</v>
      </c>
      <c r="AK60" s="1">
        <v>295</v>
      </c>
      <c r="AL60" s="1">
        <v>210</v>
      </c>
      <c r="AM60" s="1">
        <v>220</v>
      </c>
      <c r="AN60" s="1">
        <v>300</v>
      </c>
      <c r="AO60" s="1">
        <v>90</v>
      </c>
      <c r="AP60" s="1">
        <v>203</v>
      </c>
      <c r="AQ60" s="1">
        <v>200</v>
      </c>
      <c r="AR60" s="1">
        <v>170</v>
      </c>
    </row>
    <row r="61" spans="1:44" ht="15.6" x14ac:dyDescent="0.3">
      <c r="A61" s="1">
        <v>60</v>
      </c>
      <c r="B61" s="1">
        <v>34</v>
      </c>
      <c r="C61" s="1">
        <v>170</v>
      </c>
      <c r="D61" s="1">
        <v>70</v>
      </c>
      <c r="E61" s="2">
        <v>62</v>
      </c>
      <c r="F61" s="2">
        <v>74</v>
      </c>
      <c r="G61" s="2">
        <v>80</v>
      </c>
      <c r="H61" s="2">
        <v>74.5</v>
      </c>
      <c r="I61" s="2">
        <v>62.3</v>
      </c>
      <c r="J61" s="2">
        <v>21.3</v>
      </c>
      <c r="K61" s="2">
        <v>17.8</v>
      </c>
      <c r="L61" s="2">
        <v>17.5</v>
      </c>
      <c r="M61" s="2">
        <v>15.7</v>
      </c>
      <c r="N61" s="2">
        <v>14.45</v>
      </c>
      <c r="O61" s="2">
        <v>22</v>
      </c>
      <c r="P61" s="2">
        <v>19.5</v>
      </c>
      <c r="Q61" s="2">
        <v>19</v>
      </c>
      <c r="R61" s="2">
        <v>17</v>
      </c>
      <c r="S61" s="2">
        <v>16.399999999999999</v>
      </c>
      <c r="T61" s="1">
        <v>66</v>
      </c>
      <c r="U61" s="1">
        <v>54</v>
      </c>
      <c r="V61" s="1">
        <v>56</v>
      </c>
      <c r="W61" s="1">
        <v>53</v>
      </c>
      <c r="X61" s="1">
        <v>48</v>
      </c>
      <c r="Y61" s="1">
        <v>70</v>
      </c>
      <c r="Z61" s="1">
        <v>64</v>
      </c>
      <c r="AA61" s="1">
        <v>65</v>
      </c>
      <c r="AB61" s="1">
        <v>58</v>
      </c>
      <c r="AC61" s="1">
        <v>54</v>
      </c>
      <c r="AD61" s="2">
        <v>97.3</v>
      </c>
      <c r="AE61" s="2">
        <v>190</v>
      </c>
      <c r="AF61" s="2">
        <v>83</v>
      </c>
      <c r="AG61" s="2">
        <v>23</v>
      </c>
      <c r="AH61" s="2">
        <v>84</v>
      </c>
      <c r="AI61" s="1">
        <v>172</v>
      </c>
      <c r="AJ61" s="2">
        <v>57</v>
      </c>
      <c r="AK61" s="1">
        <v>265</v>
      </c>
      <c r="AL61" s="1">
        <v>208</v>
      </c>
      <c r="AM61" s="1">
        <v>239</v>
      </c>
      <c r="AN61" s="1">
        <v>280</v>
      </c>
      <c r="AO61" s="1">
        <v>90</v>
      </c>
      <c r="AP61" s="1">
        <v>180</v>
      </c>
      <c r="AQ61" s="1">
        <v>185</v>
      </c>
      <c r="AR61" s="1">
        <v>160</v>
      </c>
    </row>
    <row r="62" spans="1:44" ht="15.6" x14ac:dyDescent="0.3">
      <c r="A62" s="1">
        <v>61</v>
      </c>
      <c r="B62" s="1">
        <v>23</v>
      </c>
      <c r="C62" s="1">
        <v>174</v>
      </c>
      <c r="D62" s="1">
        <v>60</v>
      </c>
      <c r="E62" s="2">
        <v>61</v>
      </c>
      <c r="F62" s="2">
        <v>72</v>
      </c>
      <c r="G62" s="2">
        <v>84</v>
      </c>
      <c r="H62" s="2">
        <v>75</v>
      </c>
      <c r="I62" s="2">
        <v>59</v>
      </c>
      <c r="J62" s="2">
        <v>21</v>
      </c>
      <c r="K62" s="2">
        <v>16</v>
      </c>
      <c r="L62" s="2">
        <v>19</v>
      </c>
      <c r="M62" s="2">
        <v>16</v>
      </c>
      <c r="N62" s="2">
        <v>16.23</v>
      </c>
      <c r="O62" s="2">
        <v>21.82</v>
      </c>
      <c r="P62" s="2">
        <v>20.5</v>
      </c>
      <c r="Q62" s="2">
        <v>21.07</v>
      </c>
      <c r="R62" s="2">
        <v>18.510000000000002</v>
      </c>
      <c r="S62" s="2">
        <v>18.11</v>
      </c>
      <c r="T62" s="1">
        <v>70</v>
      </c>
      <c r="U62" s="1">
        <v>58</v>
      </c>
      <c r="V62" s="1">
        <v>60</v>
      </c>
      <c r="W62" s="1">
        <v>60</v>
      </c>
      <c r="X62" s="1">
        <v>52</v>
      </c>
      <c r="Y62" s="1">
        <v>78</v>
      </c>
      <c r="Z62" s="1">
        <v>78</v>
      </c>
      <c r="AA62" s="1">
        <v>78</v>
      </c>
      <c r="AB62" s="1">
        <v>70</v>
      </c>
      <c r="AC62" s="1">
        <v>62</v>
      </c>
      <c r="AD62" s="2">
        <v>106</v>
      </c>
      <c r="AE62" s="2">
        <v>200</v>
      </c>
      <c r="AF62" s="2">
        <v>92</v>
      </c>
      <c r="AG62" s="2">
        <v>44</v>
      </c>
      <c r="AH62" s="2">
        <v>84.24</v>
      </c>
      <c r="AI62" s="1">
        <v>188</v>
      </c>
      <c r="AJ62" s="2">
        <v>60.31</v>
      </c>
      <c r="AK62" s="1">
        <v>250</v>
      </c>
      <c r="AL62" s="1">
        <v>221</v>
      </c>
      <c r="AM62" s="1">
        <v>252</v>
      </c>
      <c r="AN62" s="1">
        <v>300</v>
      </c>
      <c r="AO62" s="1">
        <v>110</v>
      </c>
      <c r="AP62" s="1">
        <v>190</v>
      </c>
      <c r="AQ62" s="1">
        <v>185</v>
      </c>
      <c r="AR62" s="1">
        <v>155</v>
      </c>
    </row>
    <row r="63" spans="1:44" ht="15.6" x14ac:dyDescent="0.3">
      <c r="A63" s="1">
        <v>62</v>
      </c>
      <c r="B63" s="1">
        <v>23</v>
      </c>
      <c r="C63" s="1">
        <v>170</v>
      </c>
      <c r="D63" s="1">
        <v>66</v>
      </c>
      <c r="E63" s="2">
        <v>63</v>
      </c>
      <c r="F63" s="2">
        <v>70</v>
      </c>
      <c r="G63" s="2">
        <v>82</v>
      </c>
      <c r="H63" s="2">
        <v>76</v>
      </c>
      <c r="I63" s="2">
        <v>60</v>
      </c>
      <c r="J63" s="2">
        <v>22</v>
      </c>
      <c r="K63" s="2">
        <v>17</v>
      </c>
      <c r="L63" s="2">
        <v>18</v>
      </c>
      <c r="M63" s="2">
        <v>17</v>
      </c>
      <c r="N63" s="2">
        <v>17.2</v>
      </c>
      <c r="O63" s="2">
        <v>22.1</v>
      </c>
      <c r="P63" s="2">
        <v>21.1</v>
      </c>
      <c r="Q63" s="2">
        <v>22</v>
      </c>
      <c r="R63" s="2">
        <v>19.5</v>
      </c>
      <c r="S63" s="2">
        <v>18.8</v>
      </c>
      <c r="T63" s="1">
        <v>72</v>
      </c>
      <c r="U63" s="1">
        <v>59</v>
      </c>
      <c r="V63" s="1">
        <v>60</v>
      </c>
      <c r="W63" s="1">
        <v>62</v>
      </c>
      <c r="X63" s="1">
        <v>53</v>
      </c>
      <c r="Y63" s="1">
        <v>77</v>
      </c>
      <c r="Z63" s="1">
        <v>78</v>
      </c>
      <c r="AA63" s="1">
        <v>76</v>
      </c>
      <c r="AB63" s="1">
        <v>71</v>
      </c>
      <c r="AC63" s="1">
        <v>65</v>
      </c>
      <c r="AD63" s="2">
        <v>105</v>
      </c>
      <c r="AE63" s="2">
        <v>200</v>
      </c>
      <c r="AF63" s="2">
        <v>95</v>
      </c>
      <c r="AG63" s="2">
        <v>46</v>
      </c>
      <c r="AH63" s="2">
        <v>82.3</v>
      </c>
      <c r="AI63" s="1">
        <v>190</v>
      </c>
      <c r="AJ63" s="2">
        <v>65.2</v>
      </c>
      <c r="AK63" s="1">
        <v>260</v>
      </c>
      <c r="AL63" s="1">
        <v>230</v>
      </c>
      <c r="AM63" s="1">
        <v>250</v>
      </c>
      <c r="AN63" s="1">
        <v>290</v>
      </c>
      <c r="AO63" s="1">
        <v>120</v>
      </c>
      <c r="AP63" s="1">
        <v>190</v>
      </c>
      <c r="AQ63" s="1">
        <v>185</v>
      </c>
      <c r="AR63" s="1">
        <v>153</v>
      </c>
    </row>
    <row r="64" spans="1:44" ht="15.6" x14ac:dyDescent="0.3">
      <c r="A64" s="1">
        <v>63</v>
      </c>
      <c r="B64" s="1">
        <v>18</v>
      </c>
      <c r="C64" s="1">
        <v>175</v>
      </c>
      <c r="D64" s="1">
        <v>55</v>
      </c>
      <c r="E64" s="2">
        <v>59.65</v>
      </c>
      <c r="F64" s="2">
        <v>70.099999999999994</v>
      </c>
      <c r="G64" s="2">
        <v>83.5</v>
      </c>
      <c r="H64" s="2">
        <v>73.87</v>
      </c>
      <c r="I64" s="2">
        <v>57.33</v>
      </c>
      <c r="J64" s="2">
        <v>20.059999999999999</v>
      </c>
      <c r="K64" s="2">
        <v>15.18</v>
      </c>
      <c r="L64" s="2">
        <v>15.76</v>
      </c>
      <c r="M64" s="2">
        <v>13.86</v>
      </c>
      <c r="N64" s="2">
        <v>13.41</v>
      </c>
      <c r="O64" s="2">
        <v>19.52</v>
      </c>
      <c r="P64" s="2">
        <v>17.399999999999999</v>
      </c>
      <c r="Q64" s="2">
        <v>15.08</v>
      </c>
      <c r="R64" s="2">
        <v>14.77</v>
      </c>
      <c r="S64" s="2">
        <v>13.61</v>
      </c>
      <c r="T64" s="1">
        <v>70</v>
      </c>
      <c r="U64" s="1">
        <v>50</v>
      </c>
      <c r="V64" s="1">
        <v>50</v>
      </c>
      <c r="W64" s="1">
        <v>50</v>
      </c>
      <c r="X64" s="1">
        <v>45</v>
      </c>
      <c r="Y64" s="1">
        <v>60</v>
      </c>
      <c r="Z64" s="1">
        <v>60</v>
      </c>
      <c r="AA64" s="1">
        <v>60</v>
      </c>
      <c r="AB64" s="1">
        <v>60</v>
      </c>
      <c r="AC64" s="1">
        <v>55</v>
      </c>
      <c r="AD64" s="2">
        <v>98.53</v>
      </c>
      <c r="AE64" s="2">
        <v>200</v>
      </c>
      <c r="AF64" s="2">
        <v>84.16</v>
      </c>
      <c r="AG64" s="2">
        <v>31.73</v>
      </c>
      <c r="AH64" s="2">
        <v>71.400000000000006</v>
      </c>
      <c r="AI64" s="1">
        <v>150</v>
      </c>
      <c r="AJ64" s="2">
        <v>52</v>
      </c>
      <c r="AK64" s="1">
        <v>280</v>
      </c>
      <c r="AL64" s="1">
        <v>210</v>
      </c>
      <c r="AM64" s="1">
        <v>230</v>
      </c>
      <c r="AN64" s="1">
        <v>250</v>
      </c>
      <c r="AO64" s="1">
        <v>90</v>
      </c>
      <c r="AP64" s="1">
        <v>185</v>
      </c>
      <c r="AQ64" s="1">
        <v>190</v>
      </c>
      <c r="AR64" s="1">
        <v>155</v>
      </c>
    </row>
    <row r="65" spans="1:44" ht="15.6" x14ac:dyDescent="0.3">
      <c r="A65" s="1">
        <v>64</v>
      </c>
      <c r="B65" s="1">
        <v>34</v>
      </c>
      <c r="C65" s="1">
        <v>155</v>
      </c>
      <c r="D65" s="1">
        <v>67</v>
      </c>
      <c r="E65" s="2">
        <v>67.89</v>
      </c>
      <c r="F65" s="2">
        <v>76.77</v>
      </c>
      <c r="G65" s="2">
        <v>82.74</v>
      </c>
      <c r="H65" s="2">
        <v>76.16</v>
      </c>
      <c r="I65" s="2">
        <v>59.35</v>
      </c>
      <c r="J65" s="2">
        <v>19.57</v>
      </c>
      <c r="K65" s="2">
        <v>14.57</v>
      </c>
      <c r="L65" s="2">
        <v>14.9</v>
      </c>
      <c r="M65" s="2">
        <v>15.19</v>
      </c>
      <c r="N65" s="2">
        <v>13.1</v>
      </c>
      <c r="O65" s="2">
        <v>17.5</v>
      </c>
      <c r="P65" s="2">
        <v>16.68</v>
      </c>
      <c r="Q65" s="2">
        <v>18.920000000000002</v>
      </c>
      <c r="R65" s="2">
        <v>18.329999999999998</v>
      </c>
      <c r="S65" s="2">
        <v>15.44</v>
      </c>
      <c r="T65" s="1">
        <v>65</v>
      </c>
      <c r="U65" s="1">
        <v>53</v>
      </c>
      <c r="V65" s="1">
        <v>55</v>
      </c>
      <c r="W65" s="1">
        <v>56</v>
      </c>
      <c r="X65" s="1">
        <v>50</v>
      </c>
      <c r="Y65" s="1">
        <v>70</v>
      </c>
      <c r="Z65" s="1">
        <v>65</v>
      </c>
      <c r="AA65" s="1">
        <v>65</v>
      </c>
      <c r="AB65" s="1">
        <v>64</v>
      </c>
      <c r="AC65" s="1">
        <v>56</v>
      </c>
      <c r="AD65" s="2">
        <v>101.36</v>
      </c>
      <c r="AE65" s="2">
        <v>198</v>
      </c>
      <c r="AF65" s="2">
        <v>81.78</v>
      </c>
      <c r="AG65" s="2">
        <v>42.16</v>
      </c>
      <c r="AH65" s="2">
        <v>79.849999999999994</v>
      </c>
      <c r="AI65" s="1">
        <v>170</v>
      </c>
      <c r="AJ65" s="2">
        <v>57.32</v>
      </c>
      <c r="AK65" s="1">
        <v>280</v>
      </c>
      <c r="AL65" s="1">
        <v>200</v>
      </c>
      <c r="AM65" s="1">
        <v>210</v>
      </c>
      <c r="AN65" s="1">
        <v>260</v>
      </c>
      <c r="AO65" s="1">
        <v>90</v>
      </c>
      <c r="AP65" s="1">
        <v>190</v>
      </c>
      <c r="AQ65" s="1">
        <v>192</v>
      </c>
      <c r="AR65" s="1">
        <v>158</v>
      </c>
    </row>
    <row r="66" spans="1:44" ht="15.6" x14ac:dyDescent="0.3">
      <c r="A66" s="1">
        <v>65</v>
      </c>
      <c r="B66" s="1">
        <v>21</v>
      </c>
      <c r="C66" s="1">
        <v>168</v>
      </c>
      <c r="D66" s="1">
        <v>62</v>
      </c>
      <c r="E66" s="2">
        <v>66.8</v>
      </c>
      <c r="F66" s="2">
        <v>77</v>
      </c>
      <c r="G66" s="2">
        <v>81.2</v>
      </c>
      <c r="H66" s="2">
        <v>75</v>
      </c>
      <c r="I66" s="2">
        <v>60</v>
      </c>
      <c r="J66" s="2">
        <v>20.100000000000001</v>
      </c>
      <c r="K66" s="2">
        <v>13.36</v>
      </c>
      <c r="L66" s="2">
        <v>15.1</v>
      </c>
      <c r="M66" s="2">
        <v>16</v>
      </c>
      <c r="N66" s="2">
        <v>14.7</v>
      </c>
      <c r="O66" s="2">
        <v>17</v>
      </c>
      <c r="P66" s="2">
        <v>15.8</v>
      </c>
      <c r="Q66" s="2">
        <v>19</v>
      </c>
      <c r="R66" s="2">
        <v>18.3</v>
      </c>
      <c r="S66" s="2">
        <v>15.4</v>
      </c>
      <c r="T66" s="1">
        <v>67</v>
      </c>
      <c r="U66" s="1">
        <v>52</v>
      </c>
      <c r="V66" s="1">
        <v>55</v>
      </c>
      <c r="W66" s="1">
        <v>57</v>
      </c>
      <c r="X66" s="1">
        <v>50</v>
      </c>
      <c r="Y66" s="1">
        <v>72</v>
      </c>
      <c r="Z66" s="1">
        <v>65</v>
      </c>
      <c r="AA66" s="1">
        <v>67</v>
      </c>
      <c r="AB66" s="1">
        <v>62</v>
      </c>
      <c r="AC66" s="1">
        <v>54</v>
      </c>
      <c r="AD66" s="2">
        <v>100</v>
      </c>
      <c r="AE66" s="2">
        <v>195</v>
      </c>
      <c r="AF66" s="2">
        <v>83</v>
      </c>
      <c r="AG66" s="2">
        <v>42.3</v>
      </c>
      <c r="AH66" s="2">
        <v>80</v>
      </c>
      <c r="AI66" s="1">
        <v>175</v>
      </c>
      <c r="AJ66" s="2">
        <v>59.2</v>
      </c>
      <c r="AK66" s="1">
        <v>275</v>
      </c>
      <c r="AL66" s="1">
        <v>200</v>
      </c>
      <c r="AM66" s="1">
        <v>205</v>
      </c>
      <c r="AN66" s="1">
        <v>240</v>
      </c>
      <c r="AO66" s="1">
        <v>90</v>
      </c>
      <c r="AP66" s="1">
        <v>185</v>
      </c>
      <c r="AQ66" s="1">
        <v>180</v>
      </c>
      <c r="AR66" s="1">
        <v>155</v>
      </c>
    </row>
    <row r="67" spans="1:44" ht="15.6" x14ac:dyDescent="0.3">
      <c r="A67" s="1">
        <v>66</v>
      </c>
      <c r="B67" s="1">
        <v>18</v>
      </c>
      <c r="C67" s="1">
        <v>175</v>
      </c>
      <c r="D67" s="1">
        <v>68</v>
      </c>
      <c r="E67" s="2">
        <v>62</v>
      </c>
      <c r="F67" s="2">
        <v>70</v>
      </c>
      <c r="G67" s="2">
        <v>76</v>
      </c>
      <c r="H67" s="2">
        <v>72</v>
      </c>
      <c r="I67" s="2">
        <v>60</v>
      </c>
      <c r="J67" s="2">
        <v>22</v>
      </c>
      <c r="K67" s="2">
        <v>17</v>
      </c>
      <c r="L67" s="2">
        <v>18</v>
      </c>
      <c r="M67" s="2">
        <v>16</v>
      </c>
      <c r="N67" s="2">
        <v>16</v>
      </c>
      <c r="O67" s="2">
        <v>19</v>
      </c>
      <c r="P67" s="2">
        <v>20</v>
      </c>
      <c r="Q67" s="2">
        <v>21</v>
      </c>
      <c r="R67" s="2">
        <v>19</v>
      </c>
      <c r="S67" s="2">
        <v>18</v>
      </c>
      <c r="T67" s="1">
        <v>65</v>
      </c>
      <c r="U67" s="1">
        <v>60</v>
      </c>
      <c r="V67" s="1">
        <v>56</v>
      </c>
      <c r="W67" s="1">
        <v>53</v>
      </c>
      <c r="X67" s="1">
        <v>52</v>
      </c>
      <c r="Y67" s="1">
        <v>76</v>
      </c>
      <c r="Z67" s="1">
        <v>53</v>
      </c>
      <c r="AA67" s="1">
        <v>74</v>
      </c>
      <c r="AB67" s="1">
        <v>68</v>
      </c>
      <c r="AC67" s="1">
        <v>58</v>
      </c>
      <c r="AD67" s="2">
        <v>99</v>
      </c>
      <c r="AE67" s="2">
        <v>188</v>
      </c>
      <c r="AF67" s="2">
        <v>88</v>
      </c>
      <c r="AG67" s="2">
        <v>50</v>
      </c>
      <c r="AH67" s="2">
        <v>83</v>
      </c>
      <c r="AI67" s="1">
        <v>174</v>
      </c>
      <c r="AJ67" s="2">
        <v>58</v>
      </c>
      <c r="AK67" s="1">
        <v>260</v>
      </c>
      <c r="AL67" s="1">
        <v>213</v>
      </c>
      <c r="AM67" s="3">
        <v>200</v>
      </c>
      <c r="AN67" s="1">
        <v>275</v>
      </c>
      <c r="AO67" s="1">
        <v>90</v>
      </c>
      <c r="AP67" s="1">
        <v>180</v>
      </c>
      <c r="AQ67" s="1">
        <v>180</v>
      </c>
      <c r="AR67" s="1">
        <v>160</v>
      </c>
    </row>
    <row r="68" spans="1:44" ht="15.6" x14ac:dyDescent="0.3">
      <c r="A68" s="1">
        <v>67</v>
      </c>
      <c r="B68" s="1">
        <v>22</v>
      </c>
      <c r="C68" s="1">
        <v>168</v>
      </c>
      <c r="D68" s="1">
        <v>70</v>
      </c>
      <c r="E68" s="2">
        <v>63</v>
      </c>
      <c r="F68" s="2">
        <v>72</v>
      </c>
      <c r="G68" s="2">
        <v>75</v>
      </c>
      <c r="H68" s="2">
        <v>70</v>
      </c>
      <c r="I68" s="2">
        <v>58</v>
      </c>
      <c r="J68" s="2">
        <v>21</v>
      </c>
      <c r="K68" s="2">
        <v>15</v>
      </c>
      <c r="L68" s="2">
        <v>16</v>
      </c>
      <c r="M68" s="2">
        <v>15</v>
      </c>
      <c r="N68" s="2">
        <v>14</v>
      </c>
      <c r="O68" s="2">
        <v>21</v>
      </c>
      <c r="P68" s="2">
        <v>19</v>
      </c>
      <c r="Q68" s="2">
        <v>19.57</v>
      </c>
      <c r="R68" s="2">
        <v>17.53</v>
      </c>
      <c r="S68" s="2">
        <v>16.100000000000001</v>
      </c>
      <c r="T68" s="1">
        <v>65</v>
      </c>
      <c r="U68" s="1">
        <v>55</v>
      </c>
      <c r="V68" s="1">
        <v>52</v>
      </c>
      <c r="W68" s="1">
        <v>50</v>
      </c>
      <c r="X68" s="1">
        <v>50</v>
      </c>
      <c r="Y68" s="1">
        <v>65</v>
      </c>
      <c r="Z68" s="1">
        <v>68</v>
      </c>
      <c r="AA68" s="1">
        <v>67</v>
      </c>
      <c r="AB68" s="1">
        <v>65</v>
      </c>
      <c r="AC68" s="1">
        <v>55</v>
      </c>
      <c r="AD68" s="2">
        <v>98</v>
      </c>
      <c r="AE68" s="2">
        <v>200</v>
      </c>
      <c r="AF68" s="2">
        <v>86</v>
      </c>
      <c r="AG68" s="2">
        <v>42</v>
      </c>
      <c r="AH68" s="2">
        <v>84</v>
      </c>
      <c r="AI68" s="1">
        <v>170</v>
      </c>
      <c r="AJ68" s="2">
        <v>57</v>
      </c>
      <c r="AK68" s="1">
        <v>280</v>
      </c>
      <c r="AL68" s="1">
        <v>210</v>
      </c>
      <c r="AM68" s="1">
        <v>240</v>
      </c>
      <c r="AN68" s="1">
        <v>260</v>
      </c>
      <c r="AO68" s="1">
        <v>90</v>
      </c>
      <c r="AP68" s="1">
        <v>188</v>
      </c>
      <c r="AQ68" s="1">
        <v>180</v>
      </c>
      <c r="AR68" s="1">
        <v>150</v>
      </c>
    </row>
    <row r="69" spans="1:44" ht="15.6" x14ac:dyDescent="0.3">
      <c r="A69" s="1">
        <v>68</v>
      </c>
      <c r="B69" s="1">
        <v>24</v>
      </c>
      <c r="C69" s="1">
        <v>172</v>
      </c>
      <c r="D69" s="1">
        <v>85</v>
      </c>
      <c r="E69" s="2">
        <v>70.95</v>
      </c>
      <c r="F69" s="2">
        <v>77.3</v>
      </c>
      <c r="G69" s="2">
        <v>81.95</v>
      </c>
      <c r="H69" s="2">
        <v>72</v>
      </c>
      <c r="I69" s="2">
        <v>61</v>
      </c>
      <c r="J69" s="2">
        <v>21</v>
      </c>
      <c r="K69" s="2">
        <v>17.600000000000001</v>
      </c>
      <c r="L69" s="2">
        <v>18.149999999999999</v>
      </c>
      <c r="M69" s="2">
        <v>16.77</v>
      </c>
      <c r="N69" s="2">
        <v>15.3</v>
      </c>
      <c r="O69" s="2">
        <v>21.77</v>
      </c>
      <c r="P69" s="2">
        <v>20</v>
      </c>
      <c r="Q69" s="2">
        <v>21</v>
      </c>
      <c r="R69" s="2">
        <v>19.96</v>
      </c>
      <c r="S69" s="2">
        <v>16.84</v>
      </c>
      <c r="T69" s="1">
        <v>78</v>
      </c>
      <c r="U69" s="1">
        <v>60</v>
      </c>
      <c r="V69" s="1">
        <v>60</v>
      </c>
      <c r="W69" s="1">
        <v>52</v>
      </c>
      <c r="X69" s="1">
        <v>50</v>
      </c>
      <c r="Y69" s="1">
        <v>80</v>
      </c>
      <c r="Z69" s="1">
        <v>72</v>
      </c>
      <c r="AA69" s="1">
        <v>75</v>
      </c>
      <c r="AB69" s="1">
        <v>70</v>
      </c>
      <c r="AC69" s="1">
        <v>65</v>
      </c>
      <c r="AD69" s="2">
        <v>105</v>
      </c>
      <c r="AE69" s="2">
        <v>205</v>
      </c>
      <c r="AF69" s="2">
        <v>90.85</v>
      </c>
      <c r="AG69" s="2">
        <v>45.36</v>
      </c>
      <c r="AH69" s="2">
        <v>90</v>
      </c>
      <c r="AI69" s="1">
        <v>180</v>
      </c>
      <c r="AJ69" s="2">
        <v>63</v>
      </c>
      <c r="AK69" s="1">
        <v>290</v>
      </c>
      <c r="AL69" s="1">
        <v>220</v>
      </c>
      <c r="AM69" s="1">
        <v>230</v>
      </c>
      <c r="AN69" s="1">
        <v>300</v>
      </c>
      <c r="AO69" s="1">
        <v>100</v>
      </c>
      <c r="AP69" s="1">
        <v>190</v>
      </c>
      <c r="AQ69" s="1">
        <v>190</v>
      </c>
      <c r="AR69" s="1">
        <v>160</v>
      </c>
    </row>
    <row r="70" spans="1:44" ht="15.6" x14ac:dyDescent="0.3">
      <c r="A70" s="1">
        <v>69</v>
      </c>
      <c r="B70" s="1">
        <v>22</v>
      </c>
      <c r="C70" s="1">
        <v>172</v>
      </c>
      <c r="D70" s="1">
        <v>62</v>
      </c>
      <c r="E70" s="2">
        <v>63.5</v>
      </c>
      <c r="F70" s="2">
        <v>68</v>
      </c>
      <c r="G70" s="2">
        <v>76.86</v>
      </c>
      <c r="H70" s="2">
        <v>70</v>
      </c>
      <c r="I70" s="2">
        <v>59.4</v>
      </c>
      <c r="J70" s="2">
        <v>23</v>
      </c>
      <c r="K70" s="2">
        <v>17</v>
      </c>
      <c r="L70" s="2">
        <v>18.36</v>
      </c>
      <c r="M70" s="2">
        <v>16.5</v>
      </c>
      <c r="N70" s="2">
        <v>15.66</v>
      </c>
      <c r="O70" s="2">
        <v>21</v>
      </c>
      <c r="P70" s="2">
        <v>19.7</v>
      </c>
      <c r="Q70" s="2">
        <v>21.2</v>
      </c>
      <c r="R70" s="2">
        <v>18.7</v>
      </c>
      <c r="S70" s="2">
        <v>15.96</v>
      </c>
      <c r="T70" s="1">
        <v>75</v>
      </c>
      <c r="U70" s="1">
        <v>60</v>
      </c>
      <c r="V70" s="1">
        <v>60</v>
      </c>
      <c r="W70" s="1">
        <v>55</v>
      </c>
      <c r="X70" s="1">
        <v>50</v>
      </c>
      <c r="Y70" s="1">
        <v>75</v>
      </c>
      <c r="Z70" s="1">
        <v>70</v>
      </c>
      <c r="AA70" s="1">
        <v>70</v>
      </c>
      <c r="AB70" s="1">
        <v>65</v>
      </c>
      <c r="AC70" s="1">
        <v>55</v>
      </c>
      <c r="AD70" s="2">
        <v>102.5</v>
      </c>
      <c r="AE70" s="2">
        <v>190</v>
      </c>
      <c r="AF70" s="2">
        <v>90</v>
      </c>
      <c r="AG70" s="2">
        <v>47</v>
      </c>
      <c r="AH70" s="2">
        <v>88.5</v>
      </c>
      <c r="AI70" s="1">
        <v>180</v>
      </c>
      <c r="AJ70" s="2">
        <v>58</v>
      </c>
      <c r="AK70" s="1">
        <v>290</v>
      </c>
      <c r="AL70" s="1">
        <v>220</v>
      </c>
      <c r="AM70" s="1">
        <v>240</v>
      </c>
      <c r="AN70" s="1">
        <v>290</v>
      </c>
      <c r="AO70" s="1">
        <v>90</v>
      </c>
      <c r="AP70" s="1">
        <v>190</v>
      </c>
      <c r="AQ70" s="1">
        <v>180</v>
      </c>
      <c r="AR70" s="1">
        <v>150</v>
      </c>
    </row>
    <row r="71" spans="1:44" ht="15.6" x14ac:dyDescent="0.3">
      <c r="A71" s="1">
        <v>70</v>
      </c>
      <c r="B71" s="1">
        <v>29</v>
      </c>
      <c r="C71" s="1">
        <v>173</v>
      </c>
      <c r="D71" s="1">
        <v>62</v>
      </c>
      <c r="E71" s="2">
        <v>48.53</v>
      </c>
      <c r="F71" s="2">
        <v>72</v>
      </c>
      <c r="G71" s="2">
        <v>77</v>
      </c>
      <c r="H71" s="2">
        <v>76</v>
      </c>
      <c r="I71" s="2">
        <v>63</v>
      </c>
      <c r="J71" s="2">
        <v>20</v>
      </c>
      <c r="K71" s="2">
        <v>16</v>
      </c>
      <c r="L71" s="2">
        <v>17</v>
      </c>
      <c r="M71" s="2">
        <v>15.13</v>
      </c>
      <c r="N71" s="2">
        <v>13.32</v>
      </c>
      <c r="O71" s="2">
        <v>19.190000000000001</v>
      </c>
      <c r="P71" s="2">
        <v>18.940000000000001</v>
      </c>
      <c r="Q71" s="2">
        <v>18.48</v>
      </c>
      <c r="R71" s="2">
        <v>16.91</v>
      </c>
      <c r="S71" s="2">
        <v>13.95</v>
      </c>
      <c r="T71" s="1">
        <v>70</v>
      </c>
      <c r="U71" s="1">
        <v>55</v>
      </c>
      <c r="V71" s="1">
        <v>55</v>
      </c>
      <c r="W71" s="1">
        <v>52</v>
      </c>
      <c r="X71" s="1">
        <v>45</v>
      </c>
      <c r="Y71" s="1">
        <v>70</v>
      </c>
      <c r="Z71" s="1">
        <v>60</v>
      </c>
      <c r="AA71" s="1">
        <v>63</v>
      </c>
      <c r="AB71" s="1">
        <v>61</v>
      </c>
      <c r="AC71" s="1">
        <v>55</v>
      </c>
      <c r="AD71" s="2">
        <v>95.3</v>
      </c>
      <c r="AE71" s="2">
        <v>190</v>
      </c>
      <c r="AF71" s="2">
        <v>88</v>
      </c>
      <c r="AG71" s="2">
        <v>41</v>
      </c>
      <c r="AH71" s="2">
        <v>82.15</v>
      </c>
      <c r="AI71" s="1">
        <v>163</v>
      </c>
      <c r="AJ71" s="2">
        <v>58.76</v>
      </c>
      <c r="AK71" s="1">
        <v>245</v>
      </c>
      <c r="AL71" s="1">
        <v>212</v>
      </c>
      <c r="AM71" s="1">
        <v>248</v>
      </c>
      <c r="AN71" s="1">
        <v>272</v>
      </c>
      <c r="AO71" s="1">
        <v>100</v>
      </c>
      <c r="AP71" s="1">
        <v>200</v>
      </c>
      <c r="AQ71" s="1">
        <v>190</v>
      </c>
      <c r="AR71" s="1">
        <v>160</v>
      </c>
    </row>
    <row r="72" spans="1:44" ht="15.6" x14ac:dyDescent="0.3">
      <c r="A72" s="1">
        <v>71</v>
      </c>
      <c r="B72" s="1">
        <v>38</v>
      </c>
      <c r="C72" s="1">
        <v>167</v>
      </c>
      <c r="D72" s="1">
        <v>68</v>
      </c>
      <c r="E72" s="2">
        <v>69.3</v>
      </c>
      <c r="F72" s="2">
        <v>76.349999999999994</v>
      </c>
      <c r="G72" s="2">
        <v>83.28</v>
      </c>
      <c r="H72" s="2">
        <v>72.989999999999995</v>
      </c>
      <c r="I72" s="2">
        <v>58.94</v>
      </c>
      <c r="J72" s="2">
        <v>21.71</v>
      </c>
      <c r="K72" s="2">
        <v>15.6</v>
      </c>
      <c r="L72" s="2">
        <v>15.75</v>
      </c>
      <c r="M72" s="2">
        <v>14.57</v>
      </c>
      <c r="N72" s="2">
        <v>13.7</v>
      </c>
      <c r="O72" s="2">
        <v>20.46</v>
      </c>
      <c r="P72" s="2">
        <v>18.43</v>
      </c>
      <c r="Q72" s="2">
        <v>18.43</v>
      </c>
      <c r="R72" s="2">
        <v>17.75</v>
      </c>
      <c r="S72" s="2">
        <v>16.260000000000002</v>
      </c>
      <c r="T72" s="1">
        <v>70</v>
      </c>
      <c r="U72" s="1">
        <v>52</v>
      </c>
      <c r="V72" s="1">
        <v>52</v>
      </c>
      <c r="W72" s="1">
        <v>51</v>
      </c>
      <c r="X72" s="1">
        <v>47</v>
      </c>
      <c r="Y72" s="1">
        <v>70</v>
      </c>
      <c r="Z72" s="1">
        <v>64</v>
      </c>
      <c r="AA72" s="1">
        <v>62</v>
      </c>
      <c r="AB72" s="1">
        <v>60</v>
      </c>
      <c r="AC72" s="1">
        <v>53</v>
      </c>
      <c r="AD72" s="2">
        <v>100.03</v>
      </c>
      <c r="AE72" s="2">
        <v>200</v>
      </c>
      <c r="AF72" s="2">
        <v>85.33</v>
      </c>
      <c r="AG72" s="2">
        <v>42.84</v>
      </c>
      <c r="AH72" s="2">
        <v>77.900000000000006</v>
      </c>
      <c r="AI72" s="1">
        <v>162</v>
      </c>
      <c r="AJ72" s="2">
        <v>57.03</v>
      </c>
      <c r="AK72" s="1">
        <v>260</v>
      </c>
      <c r="AL72" s="1">
        <v>190</v>
      </c>
      <c r="AM72" s="1">
        <v>230</v>
      </c>
      <c r="AN72" s="1">
        <v>271</v>
      </c>
      <c r="AO72" s="1">
        <v>90</v>
      </c>
      <c r="AP72" s="1">
        <v>195</v>
      </c>
      <c r="AQ72" s="1">
        <v>192</v>
      </c>
      <c r="AR72" s="1">
        <v>170</v>
      </c>
    </row>
    <row r="73" spans="1:44" ht="15.6" x14ac:dyDescent="0.3">
      <c r="A73" s="1">
        <v>72</v>
      </c>
      <c r="B73" s="1">
        <v>34</v>
      </c>
      <c r="C73" s="1">
        <v>167</v>
      </c>
      <c r="D73" s="1">
        <v>73</v>
      </c>
      <c r="E73" s="2">
        <v>61.51</v>
      </c>
      <c r="F73" s="2">
        <v>67.84</v>
      </c>
      <c r="G73" s="2">
        <v>74.83</v>
      </c>
      <c r="H73" s="2">
        <v>66.7</v>
      </c>
      <c r="I73" s="2">
        <v>55.3</v>
      </c>
      <c r="J73" s="2">
        <v>20.55</v>
      </c>
      <c r="K73" s="2">
        <v>15.4</v>
      </c>
      <c r="L73" s="2">
        <v>16.399999999999999</v>
      </c>
      <c r="M73" s="2">
        <v>15</v>
      </c>
      <c r="N73" s="2">
        <v>13.4</v>
      </c>
      <c r="O73" s="2">
        <v>20.76</v>
      </c>
      <c r="P73" s="2">
        <v>18.3</v>
      </c>
      <c r="Q73" s="2">
        <v>18.899999999999999</v>
      </c>
      <c r="R73" s="2">
        <v>16.899999999999999</v>
      </c>
      <c r="S73" s="2">
        <v>14.7</v>
      </c>
      <c r="T73" s="1">
        <v>66</v>
      </c>
      <c r="U73" s="1">
        <v>53</v>
      </c>
      <c r="V73" s="1">
        <v>54</v>
      </c>
      <c r="W73" s="1">
        <v>50</v>
      </c>
      <c r="X73" s="1">
        <v>48</v>
      </c>
      <c r="Y73" s="1">
        <v>69</v>
      </c>
      <c r="Z73" s="1">
        <v>63</v>
      </c>
      <c r="AA73" s="1">
        <v>64</v>
      </c>
      <c r="AB73" s="1">
        <v>60</v>
      </c>
      <c r="AC73" s="1">
        <v>52</v>
      </c>
      <c r="AD73" s="2">
        <v>95.6</v>
      </c>
      <c r="AE73" s="2">
        <v>175</v>
      </c>
      <c r="AF73" s="2">
        <v>85.5</v>
      </c>
      <c r="AG73" s="2">
        <v>39.33</v>
      </c>
      <c r="AH73" s="2">
        <v>76.42</v>
      </c>
      <c r="AI73" s="1">
        <v>170</v>
      </c>
      <c r="AJ73" s="2">
        <v>57.3</v>
      </c>
      <c r="AK73" s="1">
        <v>280</v>
      </c>
      <c r="AL73" s="1">
        <v>205</v>
      </c>
      <c r="AM73" s="1">
        <v>228</v>
      </c>
      <c r="AN73" s="1">
        <v>278</v>
      </c>
      <c r="AO73" s="1">
        <v>73</v>
      </c>
      <c r="AP73" s="1">
        <v>180</v>
      </c>
      <c r="AQ73" s="1">
        <v>162</v>
      </c>
      <c r="AR73" s="1">
        <v>140</v>
      </c>
    </row>
    <row r="74" spans="1:44" ht="15.6" x14ac:dyDescent="0.3">
      <c r="A74" s="1">
        <v>73</v>
      </c>
      <c r="B74" s="1">
        <v>40</v>
      </c>
      <c r="C74" s="1">
        <v>180</v>
      </c>
      <c r="D74" s="1">
        <v>95</v>
      </c>
      <c r="E74" s="2">
        <v>69.599999999999994</v>
      </c>
      <c r="F74" s="2">
        <v>73.900000000000006</v>
      </c>
      <c r="G74" s="2">
        <v>82.7</v>
      </c>
      <c r="H74" s="2">
        <v>79.3</v>
      </c>
      <c r="I74" s="2">
        <v>69.900000000000006</v>
      </c>
      <c r="J74" s="2">
        <v>22</v>
      </c>
      <c r="K74" s="2">
        <v>16.899999999999999</v>
      </c>
      <c r="L74" s="2">
        <v>17.2</v>
      </c>
      <c r="M74" s="2">
        <v>16.350000000000001</v>
      </c>
      <c r="N74" s="2">
        <v>15.04</v>
      </c>
      <c r="O74" s="2">
        <v>20.89</v>
      </c>
      <c r="P74" s="2">
        <v>20.5</v>
      </c>
      <c r="Q74" s="2">
        <v>20.8</v>
      </c>
      <c r="R74" s="2">
        <v>20.8</v>
      </c>
      <c r="S74" s="2">
        <v>17.399999999999999</v>
      </c>
      <c r="T74" s="1">
        <v>70</v>
      </c>
      <c r="U74" s="1">
        <v>60</v>
      </c>
      <c r="V74" s="1">
        <v>60</v>
      </c>
      <c r="W74" s="1">
        <v>55</v>
      </c>
      <c r="X74" s="1">
        <v>50</v>
      </c>
      <c r="Y74" s="1">
        <v>70</v>
      </c>
      <c r="Z74" s="1">
        <v>68</v>
      </c>
      <c r="AA74" s="1">
        <v>68</v>
      </c>
      <c r="AB74" s="1">
        <v>70</v>
      </c>
      <c r="AC74" s="1">
        <v>57</v>
      </c>
      <c r="AD74" s="2">
        <v>106</v>
      </c>
      <c r="AE74" s="2">
        <v>200</v>
      </c>
      <c r="AF74" s="2">
        <v>88</v>
      </c>
      <c r="AG74" s="2">
        <v>41</v>
      </c>
      <c r="AH74" s="2">
        <v>83</v>
      </c>
      <c r="AI74" s="1">
        <v>170</v>
      </c>
      <c r="AJ74" s="2">
        <v>57.4</v>
      </c>
      <c r="AK74" s="1">
        <v>270</v>
      </c>
      <c r="AL74" s="1">
        <v>220</v>
      </c>
      <c r="AM74" s="1">
        <v>220</v>
      </c>
      <c r="AN74" s="1">
        <v>302</v>
      </c>
      <c r="AO74" s="1">
        <v>100</v>
      </c>
      <c r="AP74" s="1">
        <v>160</v>
      </c>
      <c r="AQ74" s="1">
        <v>170</v>
      </c>
      <c r="AR74" s="1">
        <v>146</v>
      </c>
    </row>
    <row r="75" spans="1:44" ht="15.6" x14ac:dyDescent="0.3">
      <c r="A75" s="1">
        <v>74</v>
      </c>
      <c r="B75" s="1">
        <v>33</v>
      </c>
      <c r="C75" s="1">
        <v>167</v>
      </c>
      <c r="D75" s="1">
        <v>80</v>
      </c>
      <c r="E75" s="2">
        <v>62</v>
      </c>
      <c r="F75" s="2">
        <v>75</v>
      </c>
      <c r="G75" s="2">
        <v>82</v>
      </c>
      <c r="H75" s="2">
        <v>75.5</v>
      </c>
      <c r="I75" s="2">
        <v>64.2</v>
      </c>
      <c r="J75" s="2">
        <v>21.3</v>
      </c>
      <c r="K75" s="2">
        <v>17.600000000000001</v>
      </c>
      <c r="L75" s="2">
        <v>17.3</v>
      </c>
      <c r="M75" s="2">
        <v>15.8</v>
      </c>
      <c r="N75" s="2">
        <v>14.48</v>
      </c>
      <c r="O75" s="2">
        <v>23.3</v>
      </c>
      <c r="P75" s="2">
        <v>19.7</v>
      </c>
      <c r="Q75" s="2">
        <v>19.2</v>
      </c>
      <c r="R75" s="2">
        <v>17.7</v>
      </c>
      <c r="S75" s="2">
        <v>16.600000000000001</v>
      </c>
      <c r="T75" s="1">
        <v>68</v>
      </c>
      <c r="U75" s="1">
        <v>56</v>
      </c>
      <c r="V75" s="1">
        <v>55</v>
      </c>
      <c r="W75" s="1">
        <v>52</v>
      </c>
      <c r="X75" s="1">
        <v>48</v>
      </c>
      <c r="Y75" s="1">
        <v>69</v>
      </c>
      <c r="Z75" s="1">
        <v>65</v>
      </c>
      <c r="AA75" s="1">
        <v>62</v>
      </c>
      <c r="AB75" s="1">
        <v>58</v>
      </c>
      <c r="AC75" s="1">
        <v>55</v>
      </c>
      <c r="AD75" s="2">
        <v>97.3</v>
      </c>
      <c r="AE75" s="2">
        <v>190</v>
      </c>
      <c r="AF75" s="2">
        <v>83</v>
      </c>
      <c r="AG75" s="2">
        <v>22.4</v>
      </c>
      <c r="AH75" s="2">
        <v>83.5</v>
      </c>
      <c r="AI75" s="1">
        <v>172</v>
      </c>
      <c r="AJ75" s="2">
        <v>56.6</v>
      </c>
      <c r="AK75" s="1">
        <v>270</v>
      </c>
      <c r="AL75" s="1">
        <v>208</v>
      </c>
      <c r="AM75" s="1">
        <v>237</v>
      </c>
      <c r="AN75" s="1">
        <v>280</v>
      </c>
      <c r="AO75" s="1">
        <v>80</v>
      </c>
      <c r="AP75" s="1">
        <v>180</v>
      </c>
      <c r="AQ75" s="1">
        <v>185</v>
      </c>
      <c r="AR75" s="1">
        <v>150</v>
      </c>
    </row>
    <row r="76" spans="1:44" ht="15.6" x14ac:dyDescent="0.3">
      <c r="A76" s="1">
        <v>75</v>
      </c>
      <c r="B76" s="1">
        <v>40</v>
      </c>
      <c r="C76" s="1">
        <v>168</v>
      </c>
      <c r="D76" s="1">
        <v>72</v>
      </c>
      <c r="E76" s="2">
        <v>61.13</v>
      </c>
      <c r="F76" s="2">
        <v>65.67</v>
      </c>
      <c r="G76" s="2">
        <v>71.98</v>
      </c>
      <c r="H76" s="2">
        <v>66.47</v>
      </c>
      <c r="I76" s="2">
        <v>52.26</v>
      </c>
      <c r="J76" s="2">
        <v>17.3</v>
      </c>
      <c r="K76" s="2">
        <v>16.77</v>
      </c>
      <c r="L76" s="2">
        <v>15.93</v>
      </c>
      <c r="M76" s="2">
        <v>14.41</v>
      </c>
      <c r="N76" s="2">
        <v>14.73</v>
      </c>
      <c r="O76" s="2">
        <v>19.37</v>
      </c>
      <c r="P76" s="2">
        <v>19.13</v>
      </c>
      <c r="Q76" s="2">
        <v>18.850000000000001</v>
      </c>
      <c r="R76" s="2">
        <v>16.510000000000002</v>
      </c>
      <c r="S76" s="2">
        <v>15.88</v>
      </c>
      <c r="T76" s="1">
        <v>65</v>
      </c>
      <c r="U76" s="1">
        <v>52</v>
      </c>
      <c r="V76" s="1">
        <v>54</v>
      </c>
      <c r="W76" s="1">
        <v>55</v>
      </c>
      <c r="X76" s="1">
        <v>45</v>
      </c>
      <c r="Y76" s="1">
        <v>65</v>
      </c>
      <c r="Z76" s="1">
        <v>70</v>
      </c>
      <c r="AA76" s="1">
        <v>65</v>
      </c>
      <c r="AB76" s="1">
        <v>61</v>
      </c>
      <c r="AC76" s="1">
        <v>55</v>
      </c>
      <c r="AD76" s="2">
        <v>101.3</v>
      </c>
      <c r="AE76" s="2">
        <v>200</v>
      </c>
      <c r="AF76" s="2">
        <v>87.48</v>
      </c>
      <c r="AG76" s="2">
        <v>42.13</v>
      </c>
      <c r="AH76" s="2">
        <v>76.16</v>
      </c>
      <c r="AI76" s="1">
        <v>173</v>
      </c>
      <c r="AJ76" s="2">
        <v>59.63</v>
      </c>
      <c r="AK76" s="1">
        <v>280</v>
      </c>
      <c r="AL76" s="1">
        <v>200</v>
      </c>
      <c r="AM76" s="1">
        <v>210</v>
      </c>
      <c r="AN76" s="1">
        <v>250</v>
      </c>
      <c r="AO76" s="1">
        <v>80</v>
      </c>
      <c r="AP76" s="1">
        <v>180</v>
      </c>
      <c r="AQ76" s="1">
        <v>190</v>
      </c>
      <c r="AR76" s="1">
        <v>158</v>
      </c>
    </row>
    <row r="77" spans="1:44" ht="15.6" x14ac:dyDescent="0.3">
      <c r="A77" s="1">
        <v>76</v>
      </c>
      <c r="B77" s="1">
        <v>24</v>
      </c>
      <c r="C77" s="1">
        <v>172</v>
      </c>
      <c r="D77" s="1">
        <v>76</v>
      </c>
      <c r="E77" s="2">
        <v>68.239999999999995</v>
      </c>
      <c r="F77" s="2">
        <v>76.45</v>
      </c>
      <c r="G77" s="2">
        <v>83.83</v>
      </c>
      <c r="H77" s="2">
        <v>74.37</v>
      </c>
      <c r="I77" s="2">
        <v>58.6</v>
      </c>
      <c r="J77" s="2">
        <v>22.46</v>
      </c>
      <c r="K77" s="2">
        <v>16.66</v>
      </c>
      <c r="L77" s="2">
        <v>17.14</v>
      </c>
      <c r="M77" s="2">
        <v>15.83</v>
      </c>
      <c r="N77" s="2">
        <v>14.78</v>
      </c>
      <c r="O77" s="2">
        <v>22.66</v>
      </c>
      <c r="P77" s="2">
        <v>20.73</v>
      </c>
      <c r="Q77" s="2">
        <v>18.739999999999998</v>
      </c>
      <c r="R77" s="2">
        <v>18.91</v>
      </c>
      <c r="S77" s="2">
        <v>17.420000000000002</v>
      </c>
      <c r="T77" s="1">
        <v>70</v>
      </c>
      <c r="U77" s="1">
        <v>58</v>
      </c>
      <c r="V77" s="1">
        <v>57</v>
      </c>
      <c r="W77" s="1">
        <v>55</v>
      </c>
      <c r="X77" s="1">
        <v>50</v>
      </c>
      <c r="Y77" s="1">
        <v>73</v>
      </c>
      <c r="Z77" s="1">
        <v>74</v>
      </c>
      <c r="AA77" s="1">
        <v>70</v>
      </c>
      <c r="AB77" s="1">
        <v>69</v>
      </c>
      <c r="AC77" s="1">
        <v>63</v>
      </c>
      <c r="AD77" s="2">
        <v>104.6</v>
      </c>
      <c r="AE77" s="2">
        <v>210</v>
      </c>
      <c r="AF77" s="2">
        <v>91.23</v>
      </c>
      <c r="AG77" s="2">
        <v>41.63</v>
      </c>
      <c r="AH77" s="2">
        <v>83.58</v>
      </c>
      <c r="AI77" s="1">
        <v>190</v>
      </c>
      <c r="AJ77" s="2">
        <v>65.11</v>
      </c>
      <c r="AK77" s="1">
        <v>290</v>
      </c>
      <c r="AL77" s="1">
        <v>220</v>
      </c>
      <c r="AM77" s="1">
        <v>230</v>
      </c>
      <c r="AN77" s="1">
        <v>290</v>
      </c>
      <c r="AO77" s="1">
        <v>110</v>
      </c>
      <c r="AP77" s="1">
        <v>205</v>
      </c>
      <c r="AQ77" s="1">
        <v>200</v>
      </c>
      <c r="AR77" s="1">
        <v>160</v>
      </c>
    </row>
    <row r="78" spans="1:44" ht="15.6" x14ac:dyDescent="0.3">
      <c r="A78" s="1">
        <v>77</v>
      </c>
      <c r="B78" s="1">
        <v>59</v>
      </c>
      <c r="C78" s="1">
        <v>170</v>
      </c>
      <c r="D78" s="1">
        <v>72</v>
      </c>
      <c r="E78" s="2">
        <v>63.71</v>
      </c>
      <c r="F78" s="2">
        <v>72.8</v>
      </c>
      <c r="G78" s="2">
        <v>83.19</v>
      </c>
      <c r="H78" s="2">
        <v>75.92</v>
      </c>
      <c r="I78" s="2">
        <v>59.28</v>
      </c>
      <c r="J78" s="2">
        <v>20.78</v>
      </c>
      <c r="K78" s="2">
        <v>17.82</v>
      </c>
      <c r="L78" s="2">
        <v>17.12</v>
      </c>
      <c r="M78" s="2">
        <v>15.72</v>
      </c>
      <c r="N78" s="2">
        <v>15.22</v>
      </c>
      <c r="O78" s="2">
        <v>21.88</v>
      </c>
      <c r="P78" s="2">
        <v>20.32</v>
      </c>
      <c r="Q78" s="2">
        <v>18.95</v>
      </c>
      <c r="R78" s="2">
        <v>19.47</v>
      </c>
      <c r="S78" s="2">
        <v>17.809999999999999</v>
      </c>
      <c r="T78" s="1">
        <v>70</v>
      </c>
      <c r="U78" s="1">
        <v>58</v>
      </c>
      <c r="V78" s="1">
        <v>57</v>
      </c>
      <c r="W78" s="1">
        <v>53</v>
      </c>
      <c r="X78" s="1">
        <v>56</v>
      </c>
      <c r="Y78" s="1">
        <v>78</v>
      </c>
      <c r="Z78" s="1">
        <v>70</v>
      </c>
      <c r="AA78" s="1">
        <v>70</v>
      </c>
      <c r="AB78" s="1">
        <v>65</v>
      </c>
      <c r="AC78" s="1">
        <v>58</v>
      </c>
      <c r="AD78" s="2">
        <v>106.19</v>
      </c>
      <c r="AE78" s="2">
        <v>210</v>
      </c>
      <c r="AF78" s="2">
        <v>95.59</v>
      </c>
      <c r="AG78" s="2">
        <v>47.22</v>
      </c>
      <c r="AH78" s="2">
        <v>86.08</v>
      </c>
      <c r="AI78" s="1">
        <v>180</v>
      </c>
      <c r="AJ78" s="2">
        <v>60</v>
      </c>
      <c r="AK78" s="1">
        <v>310</v>
      </c>
      <c r="AL78" s="1">
        <v>220</v>
      </c>
      <c r="AM78" s="1">
        <v>250</v>
      </c>
      <c r="AN78" s="1">
        <v>270</v>
      </c>
      <c r="AO78" s="1">
        <v>90</v>
      </c>
      <c r="AP78" s="1">
        <v>200</v>
      </c>
      <c r="AQ78" s="1">
        <v>205</v>
      </c>
      <c r="AR78" s="1">
        <v>165</v>
      </c>
    </row>
    <row r="79" spans="1:44" ht="15.6" x14ac:dyDescent="0.3">
      <c r="A79" s="1">
        <v>78</v>
      </c>
      <c r="B79" s="1">
        <v>22</v>
      </c>
      <c r="C79" s="1">
        <v>165</v>
      </c>
      <c r="D79" s="1">
        <v>53</v>
      </c>
      <c r="E79" s="2">
        <v>58.95</v>
      </c>
      <c r="F79" s="2">
        <v>67.52</v>
      </c>
      <c r="G79" s="2">
        <v>77</v>
      </c>
      <c r="H79" s="2">
        <v>71.2</v>
      </c>
      <c r="I79" s="2">
        <v>56.76</v>
      </c>
      <c r="J79" s="2">
        <v>19.61</v>
      </c>
      <c r="K79" s="2">
        <v>15.76</v>
      </c>
      <c r="L79" s="2">
        <v>17.11</v>
      </c>
      <c r="M79" s="2">
        <v>15</v>
      </c>
      <c r="N79" s="2">
        <v>14.32</v>
      </c>
      <c r="O79" s="2">
        <v>20</v>
      </c>
      <c r="P79" s="2">
        <v>18.739999999999998</v>
      </c>
      <c r="Q79" s="2">
        <v>18.14</v>
      </c>
      <c r="R79" s="2">
        <v>17.420000000000002</v>
      </c>
      <c r="S79" s="2">
        <v>15.12</v>
      </c>
      <c r="T79" s="1">
        <v>65</v>
      </c>
      <c r="U79" s="1">
        <v>55</v>
      </c>
      <c r="V79" s="1">
        <v>58</v>
      </c>
      <c r="W79" s="1">
        <v>53</v>
      </c>
      <c r="X79" s="1">
        <v>45</v>
      </c>
      <c r="Y79" s="1">
        <v>72</v>
      </c>
      <c r="Z79" s="1">
        <v>68</v>
      </c>
      <c r="AA79" s="1">
        <v>70</v>
      </c>
      <c r="AB79" s="1">
        <v>63</v>
      </c>
      <c r="AC79" s="1">
        <v>55</v>
      </c>
      <c r="AD79" s="2">
        <v>103</v>
      </c>
      <c r="AE79" s="2">
        <v>190</v>
      </c>
      <c r="AF79" s="2">
        <v>86.61</v>
      </c>
      <c r="AG79" s="2">
        <v>42.07</v>
      </c>
      <c r="AH79" s="2">
        <v>83.32</v>
      </c>
      <c r="AI79" s="1">
        <v>165</v>
      </c>
      <c r="AJ79" s="2">
        <v>54.9</v>
      </c>
      <c r="AK79" s="1">
        <v>290</v>
      </c>
      <c r="AL79" s="1">
        <v>210</v>
      </c>
      <c r="AM79" s="1">
        <v>200</v>
      </c>
      <c r="AN79" s="1">
        <v>282</v>
      </c>
      <c r="AO79" s="1">
        <v>90</v>
      </c>
      <c r="AP79" s="1">
        <v>170</v>
      </c>
      <c r="AQ79" s="1">
        <v>178</v>
      </c>
      <c r="AR79" s="1">
        <v>150</v>
      </c>
    </row>
    <row r="80" spans="1:44" ht="15.6" x14ac:dyDescent="0.3">
      <c r="A80" s="1">
        <v>79</v>
      </c>
      <c r="B80" s="1">
        <v>42</v>
      </c>
      <c r="C80" s="1">
        <v>177</v>
      </c>
      <c r="D80" s="1">
        <v>66</v>
      </c>
      <c r="E80" s="2">
        <v>61.51</v>
      </c>
      <c r="F80" s="2">
        <v>71.56</v>
      </c>
      <c r="G80" s="2">
        <v>78.709999999999994</v>
      </c>
      <c r="H80" s="2">
        <v>72.849999999999994</v>
      </c>
      <c r="I80" s="2">
        <v>58.6</v>
      </c>
      <c r="J80" s="2">
        <v>18.399999999999999</v>
      </c>
      <c r="K80" s="2">
        <v>16.8</v>
      </c>
      <c r="L80" s="2">
        <v>17.2</v>
      </c>
      <c r="M80" s="2">
        <v>15.67</v>
      </c>
      <c r="N80" s="2">
        <v>14.19</v>
      </c>
      <c r="O80" s="2">
        <v>16.53</v>
      </c>
      <c r="P80" s="2">
        <v>20.6</v>
      </c>
      <c r="Q80" s="2">
        <v>17</v>
      </c>
      <c r="R80" s="2">
        <v>14.68</v>
      </c>
      <c r="S80" s="2">
        <v>13.61</v>
      </c>
      <c r="T80" s="1">
        <v>65</v>
      </c>
      <c r="U80" s="1">
        <v>60</v>
      </c>
      <c r="V80" s="1">
        <v>58</v>
      </c>
      <c r="W80" s="1">
        <v>56</v>
      </c>
      <c r="X80" s="1">
        <v>50</v>
      </c>
      <c r="Y80" s="1">
        <v>65</v>
      </c>
      <c r="Z80" s="1">
        <v>70</v>
      </c>
      <c r="AA80" s="1">
        <v>67</v>
      </c>
      <c r="AB80" s="1">
        <v>65</v>
      </c>
      <c r="AC80" s="1">
        <v>58</v>
      </c>
      <c r="AD80" s="2">
        <v>97.1</v>
      </c>
      <c r="AE80" s="2">
        <v>200</v>
      </c>
      <c r="AF80" s="2">
        <v>85</v>
      </c>
      <c r="AG80" s="2">
        <v>40</v>
      </c>
      <c r="AH80" s="2">
        <v>77.7</v>
      </c>
      <c r="AI80" s="1">
        <v>170</v>
      </c>
      <c r="AJ80" s="2">
        <v>58.4</v>
      </c>
      <c r="AK80" s="1">
        <v>280</v>
      </c>
      <c r="AL80" s="1">
        <v>210</v>
      </c>
      <c r="AM80" s="1">
        <v>215</v>
      </c>
      <c r="AN80" s="1">
        <v>280</v>
      </c>
      <c r="AO80" s="1">
        <v>80</v>
      </c>
      <c r="AP80" s="1">
        <v>190</v>
      </c>
      <c r="AQ80" s="1">
        <v>182</v>
      </c>
      <c r="AR80" s="1">
        <v>160</v>
      </c>
    </row>
    <row r="81" spans="1:44" ht="15.6" x14ac:dyDescent="0.3">
      <c r="A81" s="1">
        <v>80</v>
      </c>
      <c r="B81" s="1">
        <v>24</v>
      </c>
      <c r="C81" s="1">
        <v>163</v>
      </c>
      <c r="D81" s="1">
        <v>81</v>
      </c>
      <c r="E81" s="2">
        <v>63.96</v>
      </c>
      <c r="F81" s="2">
        <v>68.66</v>
      </c>
      <c r="G81" s="2">
        <v>76.180000000000007</v>
      </c>
      <c r="H81" s="2">
        <v>69.569999999999993</v>
      </c>
      <c r="I81" s="2">
        <v>58.72</v>
      </c>
      <c r="J81" s="2">
        <v>19.3</v>
      </c>
      <c r="K81" s="2">
        <v>15.13</v>
      </c>
      <c r="L81" s="2">
        <v>15.85</v>
      </c>
      <c r="M81" s="2">
        <v>14.11</v>
      </c>
      <c r="N81" s="2">
        <v>13.4</v>
      </c>
      <c r="O81" s="2">
        <v>19.399999999999999</v>
      </c>
      <c r="P81" s="2">
        <v>17.45</v>
      </c>
      <c r="Q81" s="2">
        <v>16.71</v>
      </c>
      <c r="R81" s="2">
        <v>16.649999999999999</v>
      </c>
      <c r="S81" s="2">
        <v>14.91</v>
      </c>
      <c r="T81" s="1">
        <v>65</v>
      </c>
      <c r="U81" s="1">
        <v>55</v>
      </c>
      <c r="V81" s="1">
        <v>54</v>
      </c>
      <c r="W81" s="1">
        <v>50</v>
      </c>
      <c r="X81" s="1">
        <v>45</v>
      </c>
      <c r="Y81" s="1">
        <v>72</v>
      </c>
      <c r="Z81" s="1">
        <v>70</v>
      </c>
      <c r="AA81" s="1">
        <v>72</v>
      </c>
      <c r="AB81" s="1">
        <v>60</v>
      </c>
      <c r="AC81" s="1">
        <v>55</v>
      </c>
      <c r="AD81" s="2">
        <v>104.18</v>
      </c>
      <c r="AE81" s="2">
        <v>208</v>
      </c>
      <c r="AF81" s="2">
        <v>86.91</v>
      </c>
      <c r="AG81" s="2">
        <v>48.68</v>
      </c>
      <c r="AH81" s="2">
        <v>81.5</v>
      </c>
      <c r="AI81" s="1">
        <v>190</v>
      </c>
      <c r="AJ81" s="2">
        <v>63.6</v>
      </c>
      <c r="AK81" s="1">
        <v>275</v>
      </c>
      <c r="AL81" s="1">
        <v>210</v>
      </c>
      <c r="AM81" s="1">
        <v>260</v>
      </c>
      <c r="AN81" s="1">
        <v>270</v>
      </c>
      <c r="AO81" s="1">
        <v>85</v>
      </c>
      <c r="AP81" s="1">
        <v>185</v>
      </c>
      <c r="AQ81" s="1">
        <v>180</v>
      </c>
      <c r="AR81" s="1">
        <v>153</v>
      </c>
    </row>
    <row r="82" spans="1:44" ht="15.6" x14ac:dyDescent="0.3">
      <c r="A82" s="1">
        <v>81</v>
      </c>
      <c r="B82" s="1">
        <v>17</v>
      </c>
      <c r="C82" s="1">
        <v>171</v>
      </c>
      <c r="D82" s="1">
        <v>55</v>
      </c>
      <c r="E82" s="2">
        <v>65.400000000000006</v>
      </c>
      <c r="F82" s="2">
        <v>73.58</v>
      </c>
      <c r="G82" s="2">
        <v>79.5</v>
      </c>
      <c r="H82" s="2">
        <v>74.88</v>
      </c>
      <c r="I82" s="2">
        <v>60.82</v>
      </c>
      <c r="J82" s="2">
        <v>20.72</v>
      </c>
      <c r="K82" s="2">
        <v>17.82</v>
      </c>
      <c r="L82" s="2">
        <v>17.920000000000002</v>
      </c>
      <c r="M82" s="2">
        <v>16.88</v>
      </c>
      <c r="N82" s="2">
        <v>14.96</v>
      </c>
      <c r="O82" s="2">
        <v>20.329999999999998</v>
      </c>
      <c r="P82" s="2">
        <v>18.57</v>
      </c>
      <c r="Q82" s="2">
        <v>17.93</v>
      </c>
      <c r="R82" s="2">
        <v>18.149999999999999</v>
      </c>
      <c r="S82" s="2">
        <v>16.54</v>
      </c>
      <c r="T82" s="1">
        <v>70</v>
      </c>
      <c r="U82" s="1">
        <v>55</v>
      </c>
      <c r="V82" s="1">
        <v>62</v>
      </c>
      <c r="W82" s="1">
        <v>53</v>
      </c>
      <c r="X82" s="1">
        <v>52</v>
      </c>
      <c r="Y82" s="1">
        <v>70</v>
      </c>
      <c r="Z82" s="1">
        <v>68</v>
      </c>
      <c r="AA82" s="1">
        <v>73</v>
      </c>
      <c r="AB82" s="1">
        <v>66</v>
      </c>
      <c r="AC82" s="1">
        <v>60</v>
      </c>
      <c r="AD82" s="2">
        <v>105.65</v>
      </c>
      <c r="AE82" s="2">
        <v>210</v>
      </c>
      <c r="AF82" s="2">
        <v>87.76</v>
      </c>
      <c r="AG82" s="2">
        <v>42</v>
      </c>
      <c r="AH82" s="2">
        <v>86.29</v>
      </c>
      <c r="AI82" s="1">
        <v>168</v>
      </c>
      <c r="AJ82" s="2">
        <v>57.71</v>
      </c>
      <c r="AK82" s="1">
        <v>293</v>
      </c>
      <c r="AL82" s="1">
        <v>210</v>
      </c>
      <c r="AM82" s="1">
        <v>220</v>
      </c>
      <c r="AN82" s="1">
        <v>280</v>
      </c>
      <c r="AO82" s="1">
        <v>80</v>
      </c>
      <c r="AP82" s="1">
        <v>200</v>
      </c>
      <c r="AQ82" s="1">
        <v>193</v>
      </c>
      <c r="AR82" s="1">
        <v>165</v>
      </c>
    </row>
    <row r="83" spans="1:44" ht="15.6" x14ac:dyDescent="0.3">
      <c r="A83" s="1">
        <v>82</v>
      </c>
      <c r="B83" s="1">
        <v>67</v>
      </c>
      <c r="C83" s="1">
        <v>173</v>
      </c>
      <c r="D83" s="1">
        <v>74</v>
      </c>
      <c r="E83" s="2">
        <v>67.7</v>
      </c>
      <c r="F83" s="2">
        <v>78.900000000000006</v>
      </c>
      <c r="G83" s="2">
        <v>88.31</v>
      </c>
      <c r="H83" s="2">
        <v>76.760000000000005</v>
      </c>
      <c r="I83" s="2">
        <v>64.010000000000005</v>
      </c>
      <c r="J83" s="2">
        <v>22.33</v>
      </c>
      <c r="K83" s="2">
        <v>17.63</v>
      </c>
      <c r="L83" s="2">
        <v>18.010000000000002</v>
      </c>
      <c r="M83" s="2">
        <v>16.14</v>
      </c>
      <c r="N83" s="2">
        <v>15.29</v>
      </c>
      <c r="O83" s="2">
        <v>21.39</v>
      </c>
      <c r="P83" s="2">
        <v>19.829999999999998</v>
      </c>
      <c r="Q83" s="2">
        <v>20.7</v>
      </c>
      <c r="R83" s="2">
        <v>18.690000000000001</v>
      </c>
      <c r="S83" s="2">
        <v>16.79</v>
      </c>
      <c r="T83" s="1">
        <v>72</v>
      </c>
      <c r="U83" s="1">
        <v>59</v>
      </c>
      <c r="V83" s="1">
        <v>60</v>
      </c>
      <c r="W83" s="1">
        <v>55</v>
      </c>
      <c r="X83" s="1">
        <v>54</v>
      </c>
      <c r="Y83" s="1">
        <v>72</v>
      </c>
      <c r="Z83" s="1">
        <v>70</v>
      </c>
      <c r="AA83" s="1">
        <v>71</v>
      </c>
      <c r="AB83" s="1">
        <v>65</v>
      </c>
      <c r="AC83" s="1">
        <v>62</v>
      </c>
      <c r="AD83" s="2">
        <v>103.23</v>
      </c>
      <c r="AE83" s="2">
        <v>200</v>
      </c>
      <c r="AF83" s="2">
        <v>87.05</v>
      </c>
      <c r="AG83" s="2">
        <v>42.08</v>
      </c>
      <c r="AH83" s="2">
        <v>77.87</v>
      </c>
      <c r="AI83" s="1">
        <v>184</v>
      </c>
      <c r="AJ83" s="2">
        <v>64.8</v>
      </c>
      <c r="AK83" s="1">
        <v>280</v>
      </c>
      <c r="AL83" s="1">
        <v>205</v>
      </c>
      <c r="AM83" s="1">
        <v>222</v>
      </c>
      <c r="AN83" s="1">
        <v>265</v>
      </c>
      <c r="AO83" s="1">
        <v>100</v>
      </c>
      <c r="AP83" s="1">
        <v>190</v>
      </c>
      <c r="AQ83" s="1">
        <v>190</v>
      </c>
      <c r="AR83" s="1">
        <v>160</v>
      </c>
    </row>
    <row r="84" spans="1:44" ht="15.6" x14ac:dyDescent="0.3">
      <c r="A84" s="1">
        <v>83</v>
      </c>
      <c r="B84" s="1">
        <v>20</v>
      </c>
      <c r="C84" s="1">
        <v>187</v>
      </c>
      <c r="D84" s="1">
        <v>83</v>
      </c>
      <c r="E84" s="2">
        <v>75.599999999999994</v>
      </c>
      <c r="F84" s="2">
        <v>78.7</v>
      </c>
      <c r="G84" s="2">
        <v>89</v>
      </c>
      <c r="H84" s="2">
        <v>82.8</v>
      </c>
      <c r="I84" s="2">
        <v>71</v>
      </c>
      <c r="J84" s="2">
        <v>22.1</v>
      </c>
      <c r="K84" s="2">
        <v>16.5</v>
      </c>
      <c r="L84" s="2">
        <v>16.5</v>
      </c>
      <c r="M84" s="2">
        <v>15.6</v>
      </c>
      <c r="N84" s="2">
        <v>14.2</v>
      </c>
      <c r="O84" s="2">
        <v>18.399999999999999</v>
      </c>
      <c r="P84" s="2">
        <v>18.5</v>
      </c>
      <c r="Q84" s="2">
        <v>19</v>
      </c>
      <c r="R84" s="2">
        <v>19.5</v>
      </c>
      <c r="S84" s="2">
        <v>17.100000000000001</v>
      </c>
      <c r="T84" s="1">
        <v>70</v>
      </c>
      <c r="U84" s="1">
        <v>56</v>
      </c>
      <c r="V84" s="1">
        <v>58</v>
      </c>
      <c r="W84" s="1">
        <v>55</v>
      </c>
      <c r="X84" s="1">
        <v>53</v>
      </c>
      <c r="Y84" s="1">
        <v>75</v>
      </c>
      <c r="Z84" s="1">
        <v>70</v>
      </c>
      <c r="AA84" s="1">
        <v>72</v>
      </c>
      <c r="AB84" s="1">
        <v>71</v>
      </c>
      <c r="AC84" s="1">
        <v>63</v>
      </c>
      <c r="AD84" s="2">
        <v>105.8</v>
      </c>
      <c r="AE84" s="2">
        <v>213</v>
      </c>
      <c r="AF84" s="2">
        <v>90.2</v>
      </c>
      <c r="AG84" s="2">
        <v>46.7</v>
      </c>
      <c r="AH84" s="2">
        <v>89.2</v>
      </c>
      <c r="AI84" s="1">
        <v>180</v>
      </c>
      <c r="AJ84" s="2">
        <v>59.4</v>
      </c>
      <c r="AK84" s="1">
        <v>315</v>
      </c>
      <c r="AL84" s="1">
        <v>220</v>
      </c>
      <c r="AM84" s="1">
        <v>265</v>
      </c>
      <c r="AN84" s="1">
        <v>290</v>
      </c>
      <c r="AO84" s="1">
        <v>116</v>
      </c>
      <c r="AP84" s="1">
        <v>179</v>
      </c>
      <c r="AQ84" s="1">
        <v>178</v>
      </c>
      <c r="AR84" s="1">
        <v>150</v>
      </c>
    </row>
    <row r="85" spans="1:44" ht="15.6" x14ac:dyDescent="0.3">
      <c r="A85" s="1">
        <v>84</v>
      </c>
      <c r="B85" s="1">
        <v>21</v>
      </c>
      <c r="C85" s="1">
        <v>176</v>
      </c>
      <c r="D85" s="1">
        <v>78</v>
      </c>
      <c r="E85" s="2">
        <v>65.5</v>
      </c>
      <c r="F85" s="2">
        <v>73.5</v>
      </c>
      <c r="G85" s="2">
        <v>80.7</v>
      </c>
      <c r="H85" s="2">
        <v>73.5</v>
      </c>
      <c r="I85" s="2">
        <v>62.7</v>
      </c>
      <c r="J85" s="2">
        <v>21.2</v>
      </c>
      <c r="K85" s="2">
        <v>16.399999999999999</v>
      </c>
      <c r="L85" s="2">
        <v>17.100000000000001</v>
      </c>
      <c r="M85" s="2">
        <v>15.4</v>
      </c>
      <c r="N85" s="2">
        <v>14.4</v>
      </c>
      <c r="O85" s="2">
        <v>20.100000000000001</v>
      </c>
      <c r="P85" s="2">
        <v>20.6</v>
      </c>
      <c r="Q85" s="2">
        <v>19.8</v>
      </c>
      <c r="R85" s="2">
        <v>18.600000000000001</v>
      </c>
      <c r="S85" s="2">
        <v>16.899999999999999</v>
      </c>
      <c r="T85" s="1">
        <v>73</v>
      </c>
      <c r="U85" s="1">
        <v>62</v>
      </c>
      <c r="V85" s="1">
        <v>58</v>
      </c>
      <c r="W85" s="1">
        <v>56</v>
      </c>
      <c r="X85" s="1">
        <v>51</v>
      </c>
      <c r="Y85" s="1">
        <v>75</v>
      </c>
      <c r="Z85" s="1">
        <v>70</v>
      </c>
      <c r="AA85" s="1">
        <v>69</v>
      </c>
      <c r="AB85" s="1">
        <v>66</v>
      </c>
      <c r="AC85" s="1">
        <v>63</v>
      </c>
      <c r="AD85" s="2">
        <v>107</v>
      </c>
      <c r="AE85" s="2">
        <v>205</v>
      </c>
      <c r="AF85" s="2">
        <v>91</v>
      </c>
      <c r="AG85" s="2">
        <v>41.9</v>
      </c>
      <c r="AH85" s="2">
        <v>89.5</v>
      </c>
      <c r="AI85" s="1">
        <v>173</v>
      </c>
      <c r="AJ85" s="2">
        <v>59.3</v>
      </c>
      <c r="AK85" s="1">
        <v>295</v>
      </c>
      <c r="AL85" s="1">
        <v>215</v>
      </c>
      <c r="AM85" s="1">
        <v>260</v>
      </c>
      <c r="AN85" s="1">
        <v>277</v>
      </c>
      <c r="AO85" s="1">
        <v>135</v>
      </c>
      <c r="AP85" s="1">
        <v>194</v>
      </c>
      <c r="AQ85" s="1">
        <v>195</v>
      </c>
      <c r="AR85" s="1">
        <v>158</v>
      </c>
    </row>
    <row r="86" spans="1:44" ht="15.6" x14ac:dyDescent="0.3">
      <c r="A86" s="1">
        <v>85</v>
      </c>
      <c r="B86" s="1">
        <v>18</v>
      </c>
      <c r="C86" s="1">
        <v>170</v>
      </c>
      <c r="D86" s="1">
        <v>56</v>
      </c>
      <c r="E86" s="2">
        <v>64</v>
      </c>
      <c r="F86" s="2">
        <v>76.099999999999994</v>
      </c>
      <c r="G86" s="2">
        <v>79.099999999999994</v>
      </c>
      <c r="H86" s="2">
        <v>77.3</v>
      </c>
      <c r="I86" s="2">
        <v>60.3</v>
      </c>
      <c r="J86" s="2">
        <v>20.2</v>
      </c>
      <c r="K86" s="2">
        <v>14.6</v>
      </c>
      <c r="L86" s="2">
        <v>14.9</v>
      </c>
      <c r="M86" s="2">
        <v>14.2</v>
      </c>
      <c r="N86" s="2">
        <v>12.5</v>
      </c>
      <c r="O86" s="2">
        <v>16.899999999999999</v>
      </c>
      <c r="P86" s="2">
        <v>16.2</v>
      </c>
      <c r="Q86" s="2">
        <v>17.2</v>
      </c>
      <c r="R86" s="2">
        <v>16.399999999999999</v>
      </c>
      <c r="S86" s="2">
        <v>16.600000000000001</v>
      </c>
      <c r="T86" s="1">
        <v>65</v>
      </c>
      <c r="U86" s="1">
        <v>52</v>
      </c>
      <c r="V86" s="1">
        <v>54</v>
      </c>
      <c r="W86" s="1">
        <v>51</v>
      </c>
      <c r="X86" s="1">
        <v>47</v>
      </c>
      <c r="Y86" s="1">
        <v>67</v>
      </c>
      <c r="Z86" s="1">
        <v>64</v>
      </c>
      <c r="AA86" s="1">
        <v>64</v>
      </c>
      <c r="AB86" s="1">
        <v>57</v>
      </c>
      <c r="AC86" s="1">
        <v>54</v>
      </c>
      <c r="AD86" s="2">
        <v>95.3</v>
      </c>
      <c r="AE86" s="2">
        <v>184</v>
      </c>
      <c r="AF86" s="2">
        <v>81.7</v>
      </c>
      <c r="AG86" s="2">
        <v>42.2</v>
      </c>
      <c r="AH86" s="2">
        <v>76.599999999999994</v>
      </c>
      <c r="AI86" s="1">
        <v>155</v>
      </c>
      <c r="AJ86" s="2">
        <v>48.8</v>
      </c>
      <c r="AK86" s="1">
        <v>275</v>
      </c>
      <c r="AL86" s="1">
        <v>205</v>
      </c>
      <c r="AM86" s="1">
        <v>225</v>
      </c>
      <c r="AN86" s="1">
        <v>245</v>
      </c>
      <c r="AO86" s="1">
        <v>129</v>
      </c>
      <c r="AP86" s="1">
        <v>170</v>
      </c>
      <c r="AQ86" s="1">
        <v>167</v>
      </c>
      <c r="AR86" s="1">
        <v>158</v>
      </c>
    </row>
    <row r="87" spans="1:44" ht="15.6" x14ac:dyDescent="0.3">
      <c r="A87" s="1">
        <v>86</v>
      </c>
      <c r="B87" s="1">
        <v>20</v>
      </c>
      <c r="C87" s="1">
        <v>173</v>
      </c>
      <c r="D87" s="1">
        <v>60</v>
      </c>
      <c r="E87" s="2">
        <v>63.5</v>
      </c>
      <c r="F87" s="2">
        <v>68.900000000000006</v>
      </c>
      <c r="G87" s="2">
        <v>79.7</v>
      </c>
      <c r="H87" s="2">
        <v>72.8</v>
      </c>
      <c r="I87" s="2">
        <v>58</v>
      </c>
      <c r="J87" s="2">
        <v>20</v>
      </c>
      <c r="K87" s="2">
        <v>15.7</v>
      </c>
      <c r="L87" s="2">
        <v>15.8</v>
      </c>
      <c r="M87" s="2">
        <v>14.7</v>
      </c>
      <c r="N87" s="2">
        <v>13.7</v>
      </c>
      <c r="O87" s="2">
        <v>17.2</v>
      </c>
      <c r="P87" s="2">
        <v>18.3</v>
      </c>
      <c r="Q87" s="2">
        <v>18.5</v>
      </c>
      <c r="R87" s="2">
        <v>16.600000000000001</v>
      </c>
      <c r="S87" s="2">
        <v>14.5</v>
      </c>
      <c r="T87" s="1">
        <v>65</v>
      </c>
      <c r="U87" s="1">
        <v>54</v>
      </c>
      <c r="V87" s="1">
        <v>57</v>
      </c>
      <c r="W87" s="1">
        <v>53</v>
      </c>
      <c r="X87" s="1">
        <v>50</v>
      </c>
      <c r="Y87" s="1">
        <v>65</v>
      </c>
      <c r="Z87" s="1">
        <v>66</v>
      </c>
      <c r="AA87" s="1">
        <v>68</v>
      </c>
      <c r="AB87" s="1">
        <v>63</v>
      </c>
      <c r="AC87" s="1">
        <v>57</v>
      </c>
      <c r="AD87" s="2">
        <v>95.1</v>
      </c>
      <c r="AE87" s="2">
        <v>190</v>
      </c>
      <c r="AF87" s="2">
        <v>81.099999999999994</v>
      </c>
      <c r="AG87" s="2">
        <v>41.4</v>
      </c>
      <c r="AH87" s="2">
        <v>78.5</v>
      </c>
      <c r="AI87" s="1">
        <v>160</v>
      </c>
      <c r="AJ87" s="2">
        <v>57.7</v>
      </c>
      <c r="AK87" s="1">
        <v>287</v>
      </c>
      <c r="AL87" s="1">
        <v>208</v>
      </c>
      <c r="AM87" s="1">
        <v>234</v>
      </c>
      <c r="AN87" s="1">
        <v>253</v>
      </c>
      <c r="AO87" s="1">
        <v>125</v>
      </c>
      <c r="AP87" s="1">
        <v>176</v>
      </c>
      <c r="AQ87" s="1">
        <v>178</v>
      </c>
      <c r="AR87" s="1">
        <v>152</v>
      </c>
    </row>
    <row r="88" spans="1:44" ht="15.6" x14ac:dyDescent="0.3">
      <c r="A88" s="1">
        <v>87</v>
      </c>
      <c r="B88" s="1">
        <v>20</v>
      </c>
      <c r="C88" s="1">
        <v>173</v>
      </c>
      <c r="D88" s="1">
        <v>55</v>
      </c>
      <c r="E88" s="2">
        <v>65.900000000000006</v>
      </c>
      <c r="F88" s="2">
        <v>79.2</v>
      </c>
      <c r="G88" s="2">
        <v>87</v>
      </c>
      <c r="H88" s="2">
        <v>78.5</v>
      </c>
      <c r="I88" s="2">
        <v>65</v>
      </c>
      <c r="J88" s="2">
        <v>20.6</v>
      </c>
      <c r="K88" s="2">
        <v>16</v>
      </c>
      <c r="L88" s="2">
        <v>16.899999999999999</v>
      </c>
      <c r="M88" s="2">
        <v>15.2</v>
      </c>
      <c r="N88" s="2">
        <v>12.8</v>
      </c>
      <c r="O88" s="2">
        <v>15.7</v>
      </c>
      <c r="P88" s="2">
        <v>18.2</v>
      </c>
      <c r="Q88" s="2">
        <v>17.7</v>
      </c>
      <c r="R88" s="2">
        <v>16.899999999999999</v>
      </c>
      <c r="S88" s="2">
        <v>13.8</v>
      </c>
      <c r="T88" s="1">
        <v>67</v>
      </c>
      <c r="U88" s="1">
        <v>58</v>
      </c>
      <c r="V88" s="1">
        <v>62</v>
      </c>
      <c r="W88" s="1">
        <v>55</v>
      </c>
      <c r="X88" s="1">
        <v>49</v>
      </c>
      <c r="Y88" s="1">
        <v>67</v>
      </c>
      <c r="Z88" s="1">
        <v>65</v>
      </c>
      <c r="AA88" s="1">
        <v>69</v>
      </c>
      <c r="AB88" s="1">
        <v>63</v>
      </c>
      <c r="AC88" s="1">
        <v>55</v>
      </c>
      <c r="AD88" s="2">
        <v>97.3</v>
      </c>
      <c r="AE88" s="2">
        <v>209</v>
      </c>
      <c r="AF88" s="2">
        <v>84.9</v>
      </c>
      <c r="AG88" s="2">
        <v>40</v>
      </c>
      <c r="AH88" s="2">
        <v>87.1</v>
      </c>
      <c r="AI88" s="1">
        <v>169</v>
      </c>
      <c r="AJ88" s="2">
        <v>57.1</v>
      </c>
      <c r="AK88" s="1">
        <v>287</v>
      </c>
      <c r="AL88" s="1">
        <v>212</v>
      </c>
      <c r="AM88" s="1">
        <v>231</v>
      </c>
      <c r="AN88" s="1">
        <v>257</v>
      </c>
      <c r="AO88" s="1">
        <v>145</v>
      </c>
      <c r="AP88" s="1">
        <v>202</v>
      </c>
      <c r="AQ88" s="1">
        <v>195</v>
      </c>
      <c r="AR88" s="1">
        <v>160</v>
      </c>
    </row>
    <row r="89" spans="1:44" ht="15.6" x14ac:dyDescent="0.3">
      <c r="A89" s="1">
        <v>88</v>
      </c>
      <c r="B89" s="1">
        <v>20</v>
      </c>
      <c r="C89" s="1">
        <v>172</v>
      </c>
      <c r="D89" s="1">
        <v>70</v>
      </c>
      <c r="E89" s="2">
        <v>63</v>
      </c>
      <c r="F89" s="2">
        <v>72.400000000000006</v>
      </c>
      <c r="G89" s="2">
        <v>77.900000000000006</v>
      </c>
      <c r="H89" s="2">
        <v>74.8</v>
      </c>
      <c r="I89" s="2">
        <v>60.6</v>
      </c>
      <c r="J89" s="2">
        <v>19.3</v>
      </c>
      <c r="K89" s="2">
        <v>16</v>
      </c>
      <c r="L89" s="2">
        <v>15</v>
      </c>
      <c r="M89" s="2">
        <v>14.8</v>
      </c>
      <c r="N89" s="2">
        <v>13.1</v>
      </c>
      <c r="O89" s="2">
        <v>18.2</v>
      </c>
      <c r="P89" s="2">
        <v>17.600000000000001</v>
      </c>
      <c r="Q89" s="2">
        <v>18.2</v>
      </c>
      <c r="R89" s="2">
        <v>17.100000000000001</v>
      </c>
      <c r="S89" s="2">
        <v>14.1</v>
      </c>
      <c r="T89" s="1">
        <v>65</v>
      </c>
      <c r="U89" s="1">
        <v>57</v>
      </c>
      <c r="V89" s="1">
        <v>58</v>
      </c>
      <c r="W89" s="1">
        <v>54</v>
      </c>
      <c r="X89" s="1">
        <v>50</v>
      </c>
      <c r="Y89" s="1">
        <v>68</v>
      </c>
      <c r="Z89" s="1">
        <v>66</v>
      </c>
      <c r="AA89" s="1">
        <v>67</v>
      </c>
      <c r="AB89" s="1">
        <v>64</v>
      </c>
      <c r="AC89" s="1">
        <v>57</v>
      </c>
      <c r="AD89" s="2">
        <v>100.4</v>
      </c>
      <c r="AE89" s="2">
        <v>185</v>
      </c>
      <c r="AF89" s="2">
        <v>84.2</v>
      </c>
      <c r="AG89" s="2">
        <v>43.5</v>
      </c>
      <c r="AH89" s="2">
        <v>87.4</v>
      </c>
      <c r="AI89" s="1">
        <v>168</v>
      </c>
      <c r="AJ89" s="2">
        <v>54.9</v>
      </c>
      <c r="AK89" s="1">
        <v>285</v>
      </c>
      <c r="AL89" s="1">
        <v>214</v>
      </c>
      <c r="AM89" s="1">
        <v>254</v>
      </c>
      <c r="AN89" s="1">
        <v>268</v>
      </c>
      <c r="AO89" s="1">
        <v>115</v>
      </c>
      <c r="AP89" s="1">
        <v>172</v>
      </c>
      <c r="AQ89" s="1">
        <v>163</v>
      </c>
      <c r="AR89" s="1">
        <v>140</v>
      </c>
    </row>
    <row r="90" spans="1:44" ht="15.6" x14ac:dyDescent="0.3">
      <c r="A90" s="1">
        <v>89</v>
      </c>
      <c r="B90" s="1">
        <v>18</v>
      </c>
      <c r="C90" s="1">
        <v>186</v>
      </c>
      <c r="D90" s="1">
        <v>90</v>
      </c>
      <c r="E90" s="2">
        <v>72.5</v>
      </c>
      <c r="F90" s="2">
        <v>79.8</v>
      </c>
      <c r="G90" s="2">
        <v>87</v>
      </c>
      <c r="H90" s="2">
        <v>80.7</v>
      </c>
      <c r="I90" s="2">
        <v>67.3</v>
      </c>
      <c r="J90" s="2">
        <v>21</v>
      </c>
      <c r="K90" s="2">
        <v>16.100000000000001</v>
      </c>
      <c r="L90" s="2">
        <v>15.7</v>
      </c>
      <c r="M90" s="2">
        <v>14.9</v>
      </c>
      <c r="N90" s="2">
        <v>12.7</v>
      </c>
      <c r="O90" s="2">
        <v>25.2</v>
      </c>
      <c r="P90" s="2">
        <v>19.100000000000001</v>
      </c>
      <c r="Q90" s="2">
        <v>18.399999999999999</v>
      </c>
      <c r="R90" s="2">
        <v>17.399999999999999</v>
      </c>
      <c r="S90" s="2">
        <v>15.7</v>
      </c>
      <c r="T90" s="1">
        <v>65</v>
      </c>
      <c r="U90" s="1">
        <v>58</v>
      </c>
      <c r="V90" s="1">
        <v>55</v>
      </c>
      <c r="W90" s="1">
        <v>54</v>
      </c>
      <c r="X90" s="1">
        <v>50</v>
      </c>
      <c r="Y90" s="1">
        <v>73</v>
      </c>
      <c r="Z90" s="1">
        <v>70</v>
      </c>
      <c r="AA90" s="1">
        <v>67</v>
      </c>
      <c r="AB90" s="1">
        <v>66</v>
      </c>
      <c r="AC90" s="1">
        <v>68</v>
      </c>
      <c r="AD90" s="2">
        <v>94.8</v>
      </c>
      <c r="AE90" s="2">
        <v>205</v>
      </c>
      <c r="AF90" s="2">
        <v>90</v>
      </c>
      <c r="AG90" s="2">
        <v>39.700000000000003</v>
      </c>
      <c r="AH90" s="2">
        <v>82.3</v>
      </c>
      <c r="AI90" s="1">
        <v>178</v>
      </c>
      <c r="AJ90" s="2">
        <v>56.7</v>
      </c>
      <c r="AK90" s="1">
        <v>295</v>
      </c>
      <c r="AL90" s="1">
        <v>223</v>
      </c>
      <c r="AM90" s="1">
        <v>229</v>
      </c>
      <c r="AN90" s="1">
        <v>293</v>
      </c>
      <c r="AO90" s="1">
        <v>126</v>
      </c>
      <c r="AP90" s="1">
        <v>193</v>
      </c>
      <c r="AQ90" s="1">
        <v>176</v>
      </c>
      <c r="AR90" s="1">
        <v>146</v>
      </c>
    </row>
    <row r="91" spans="1:44" ht="15.6" x14ac:dyDescent="0.3">
      <c r="A91" s="1">
        <v>90</v>
      </c>
      <c r="B91" s="1">
        <v>18</v>
      </c>
      <c r="C91" s="1">
        <v>184</v>
      </c>
      <c r="D91" s="1">
        <v>75</v>
      </c>
      <c r="E91" s="2">
        <v>63.6</v>
      </c>
      <c r="F91" s="2">
        <v>69.2</v>
      </c>
      <c r="G91" s="2">
        <v>78.7</v>
      </c>
      <c r="H91" s="2">
        <v>69</v>
      </c>
      <c r="I91" s="2">
        <v>63.6</v>
      </c>
      <c r="J91" s="2">
        <v>19.600000000000001</v>
      </c>
      <c r="K91" s="2">
        <v>14.1</v>
      </c>
      <c r="L91" s="2">
        <v>14.2</v>
      </c>
      <c r="M91" s="2">
        <v>13.3</v>
      </c>
      <c r="N91" s="2">
        <v>11.4</v>
      </c>
      <c r="O91" s="2">
        <v>15</v>
      </c>
      <c r="P91" s="2">
        <v>16.2</v>
      </c>
      <c r="Q91" s="2">
        <v>16.3</v>
      </c>
      <c r="R91" s="2">
        <v>15.4</v>
      </c>
      <c r="S91" s="2">
        <v>14.6</v>
      </c>
      <c r="T91" s="1">
        <v>64</v>
      </c>
      <c r="U91" s="1">
        <v>51</v>
      </c>
      <c r="V91" s="1">
        <v>54</v>
      </c>
      <c r="W91" s="1">
        <v>50</v>
      </c>
      <c r="X91" s="1">
        <v>46</v>
      </c>
      <c r="Y91" s="1">
        <v>65</v>
      </c>
      <c r="Z91" s="1">
        <v>65</v>
      </c>
      <c r="AA91" s="1">
        <v>64</v>
      </c>
      <c r="AB91" s="1">
        <v>55</v>
      </c>
      <c r="AC91" s="1">
        <v>51</v>
      </c>
      <c r="AD91" s="2">
        <v>85.8</v>
      </c>
      <c r="AE91" s="2">
        <v>192</v>
      </c>
      <c r="AF91" s="2">
        <v>74.8</v>
      </c>
      <c r="AG91" s="2">
        <v>34.700000000000003</v>
      </c>
      <c r="AH91" s="2">
        <v>75.400000000000006</v>
      </c>
      <c r="AI91" s="1">
        <v>155</v>
      </c>
      <c r="AJ91" s="2">
        <v>50.6</v>
      </c>
      <c r="AK91" s="1">
        <v>295</v>
      </c>
      <c r="AL91" s="1">
        <v>200</v>
      </c>
      <c r="AM91" s="1">
        <v>225</v>
      </c>
      <c r="AN91" s="1">
        <v>265</v>
      </c>
      <c r="AO91" s="1">
        <v>135</v>
      </c>
      <c r="AP91" s="1">
        <v>190</v>
      </c>
      <c r="AQ91" s="1">
        <v>175</v>
      </c>
      <c r="AR91" s="1">
        <v>145</v>
      </c>
    </row>
    <row r="92" spans="1:44" ht="15.6" x14ac:dyDescent="0.3">
      <c r="A92" s="1">
        <v>91</v>
      </c>
      <c r="B92" s="1">
        <v>19</v>
      </c>
      <c r="C92" s="1">
        <v>178</v>
      </c>
      <c r="D92" s="1">
        <v>68</v>
      </c>
      <c r="E92" s="2">
        <v>64.5</v>
      </c>
      <c r="F92" s="2">
        <v>70.3</v>
      </c>
      <c r="G92" s="2">
        <v>76.900000000000006</v>
      </c>
      <c r="H92" s="2">
        <v>75.3</v>
      </c>
      <c r="I92" s="2">
        <v>58.6</v>
      </c>
      <c r="J92" s="2">
        <v>19.7</v>
      </c>
      <c r="K92" s="2">
        <v>14.4</v>
      </c>
      <c r="L92" s="2">
        <v>14.2</v>
      </c>
      <c r="M92" s="2">
        <v>13.7</v>
      </c>
      <c r="N92" s="2">
        <v>13.2</v>
      </c>
      <c r="O92" s="2">
        <v>13.9</v>
      </c>
      <c r="P92" s="2">
        <v>15.5</v>
      </c>
      <c r="Q92" s="2">
        <v>14.4</v>
      </c>
      <c r="R92" s="2">
        <v>14.5</v>
      </c>
      <c r="S92" s="2">
        <v>14</v>
      </c>
      <c r="T92" s="1">
        <v>59</v>
      </c>
      <c r="U92" s="1">
        <v>51</v>
      </c>
      <c r="V92" s="1">
        <v>52</v>
      </c>
      <c r="W92" s="1">
        <v>51</v>
      </c>
      <c r="X92" s="1">
        <v>49</v>
      </c>
      <c r="Y92" s="1">
        <v>67</v>
      </c>
      <c r="Z92" s="1">
        <v>68</v>
      </c>
      <c r="AA92" s="1">
        <v>65</v>
      </c>
      <c r="AB92" s="1">
        <v>64</v>
      </c>
      <c r="AC92" s="1">
        <v>57</v>
      </c>
      <c r="AD92" s="2">
        <v>108.9</v>
      </c>
      <c r="AE92" s="2">
        <v>201</v>
      </c>
      <c r="AF92" s="2">
        <v>81.2</v>
      </c>
      <c r="AG92" s="2">
        <v>32.4</v>
      </c>
      <c r="AH92" s="2">
        <v>83.3</v>
      </c>
      <c r="AI92" s="1">
        <v>172</v>
      </c>
      <c r="AJ92" s="2">
        <v>54</v>
      </c>
      <c r="AK92" s="1">
        <v>292</v>
      </c>
      <c r="AL92" s="1">
        <v>205</v>
      </c>
      <c r="AM92" s="1">
        <v>225</v>
      </c>
      <c r="AN92" s="1">
        <v>295</v>
      </c>
      <c r="AO92" s="1">
        <v>111</v>
      </c>
      <c r="AP92" s="1">
        <v>179</v>
      </c>
      <c r="AQ92" s="1">
        <v>184</v>
      </c>
      <c r="AR92" s="1">
        <v>154</v>
      </c>
    </row>
    <row r="93" spans="1:44" ht="15.6" x14ac:dyDescent="0.3">
      <c r="A93" s="1">
        <v>92</v>
      </c>
      <c r="B93" s="1">
        <v>18</v>
      </c>
      <c r="C93" s="1">
        <v>173</v>
      </c>
      <c r="D93" s="1">
        <v>63</v>
      </c>
      <c r="E93" s="2">
        <v>62.6</v>
      </c>
      <c r="F93" s="2">
        <v>65.2</v>
      </c>
      <c r="G93" s="2">
        <v>71.400000000000006</v>
      </c>
      <c r="H93" s="2">
        <v>67</v>
      </c>
      <c r="I93" s="2">
        <v>55.2</v>
      </c>
      <c r="J93" s="2">
        <v>19.399999999999999</v>
      </c>
      <c r="K93" s="2">
        <v>14.7</v>
      </c>
      <c r="L93" s="2">
        <v>14.6</v>
      </c>
      <c r="M93" s="2">
        <v>14</v>
      </c>
      <c r="N93" s="2">
        <v>11.8</v>
      </c>
      <c r="O93" s="2">
        <v>15.3</v>
      </c>
      <c r="P93" s="2">
        <v>17.2</v>
      </c>
      <c r="Q93" s="2">
        <v>17.3</v>
      </c>
      <c r="R93" s="2">
        <v>16.2</v>
      </c>
      <c r="S93" s="2">
        <v>13.7</v>
      </c>
      <c r="T93" s="1">
        <v>61</v>
      </c>
      <c r="U93" s="1">
        <v>46</v>
      </c>
      <c r="V93" s="1">
        <v>54</v>
      </c>
      <c r="W93" s="1">
        <v>52</v>
      </c>
      <c r="X93" s="1">
        <v>48</v>
      </c>
      <c r="Y93" s="1">
        <v>64</v>
      </c>
      <c r="Z93" s="1">
        <v>65</v>
      </c>
      <c r="AA93" s="1">
        <v>64</v>
      </c>
      <c r="AB93" s="1">
        <v>60</v>
      </c>
      <c r="AC93" s="1">
        <v>55</v>
      </c>
      <c r="AD93" s="2">
        <v>108.3</v>
      </c>
      <c r="AE93" s="2">
        <v>195</v>
      </c>
      <c r="AF93" s="2">
        <v>82.2</v>
      </c>
      <c r="AG93" s="2">
        <v>32</v>
      </c>
      <c r="AH93" s="2">
        <v>83.1</v>
      </c>
      <c r="AI93" s="1">
        <v>163</v>
      </c>
      <c r="AJ93" s="2">
        <v>49.7</v>
      </c>
      <c r="AK93" s="1">
        <v>265</v>
      </c>
      <c r="AL93" s="1">
        <v>256</v>
      </c>
      <c r="AM93" s="1">
        <v>205</v>
      </c>
      <c r="AN93" s="1">
        <v>275</v>
      </c>
      <c r="AO93" s="1">
        <v>115</v>
      </c>
      <c r="AP93" s="1">
        <v>158</v>
      </c>
      <c r="AQ93" s="1">
        <v>159</v>
      </c>
      <c r="AR93" s="1">
        <v>139</v>
      </c>
    </row>
    <row r="94" spans="1:44" ht="15.6" x14ac:dyDescent="0.3">
      <c r="A94" s="1">
        <v>93</v>
      </c>
      <c r="B94" s="1">
        <v>18</v>
      </c>
      <c r="C94" s="1">
        <v>178</v>
      </c>
      <c r="D94" s="1">
        <v>65</v>
      </c>
      <c r="E94" s="2">
        <v>63.2</v>
      </c>
      <c r="F94" s="2">
        <v>77.900000000000006</v>
      </c>
      <c r="G94" s="2">
        <v>83</v>
      </c>
      <c r="H94" s="2">
        <v>77.3</v>
      </c>
      <c r="I94" s="2">
        <v>68.599999999999994</v>
      </c>
      <c r="J94" s="2">
        <v>18.3</v>
      </c>
      <c r="K94" s="2">
        <v>14.8</v>
      </c>
      <c r="L94" s="2">
        <v>14.4</v>
      </c>
      <c r="M94" s="2">
        <v>13.9</v>
      </c>
      <c r="N94" s="2">
        <v>11.9</v>
      </c>
      <c r="O94" s="2">
        <v>17.100000000000001</v>
      </c>
      <c r="P94" s="2">
        <v>17.3</v>
      </c>
      <c r="Q94" s="2">
        <v>17.2</v>
      </c>
      <c r="R94" s="2">
        <v>16.899999999999999</v>
      </c>
      <c r="S94" s="2">
        <v>14.6</v>
      </c>
      <c r="T94" s="1">
        <v>59</v>
      </c>
      <c r="U94" s="1">
        <v>51</v>
      </c>
      <c r="V94" s="1">
        <v>52</v>
      </c>
      <c r="W94" s="1">
        <v>49</v>
      </c>
      <c r="X94" s="1">
        <v>45</v>
      </c>
      <c r="Y94" s="1">
        <v>65</v>
      </c>
      <c r="Z94" s="1">
        <v>64</v>
      </c>
      <c r="AA94" s="1">
        <v>64</v>
      </c>
      <c r="AB94" s="1">
        <v>60</v>
      </c>
      <c r="AC94" s="1">
        <v>55</v>
      </c>
      <c r="AD94" s="2">
        <v>96.4</v>
      </c>
      <c r="AE94" s="2">
        <v>204</v>
      </c>
      <c r="AF94" s="2">
        <v>81.099999999999994</v>
      </c>
      <c r="AG94" s="2">
        <v>37.700000000000003</v>
      </c>
      <c r="AH94" s="2">
        <v>80.8</v>
      </c>
      <c r="AI94" s="1">
        <v>156</v>
      </c>
      <c r="AJ94" s="2">
        <v>50.1</v>
      </c>
      <c r="AK94" s="1">
        <v>300</v>
      </c>
      <c r="AL94" s="1">
        <v>205</v>
      </c>
      <c r="AM94" s="1">
        <v>225</v>
      </c>
      <c r="AN94" s="1">
        <v>260</v>
      </c>
      <c r="AO94" s="1">
        <v>125</v>
      </c>
      <c r="AP94" s="1">
        <v>183</v>
      </c>
      <c r="AQ94" s="1">
        <v>173</v>
      </c>
      <c r="AR94" s="1">
        <v>143</v>
      </c>
    </row>
    <row r="95" spans="1:44" ht="15.6" x14ac:dyDescent="0.3">
      <c r="A95" s="1">
        <v>94</v>
      </c>
      <c r="B95" s="1">
        <v>19</v>
      </c>
      <c r="C95" s="1">
        <v>173</v>
      </c>
      <c r="D95" s="1">
        <v>94</v>
      </c>
      <c r="E95" s="2">
        <v>62.9</v>
      </c>
      <c r="F95" s="2">
        <v>72.599999999999994</v>
      </c>
      <c r="G95" s="2">
        <v>76</v>
      </c>
      <c r="H95" s="2">
        <v>72.900000000000006</v>
      </c>
      <c r="I95" s="2">
        <v>57.1</v>
      </c>
      <c r="J95" s="2">
        <v>19.3</v>
      </c>
      <c r="K95" s="2">
        <v>14.4</v>
      </c>
      <c r="L95" s="2">
        <v>15</v>
      </c>
      <c r="M95" s="2">
        <v>14.6</v>
      </c>
      <c r="N95" s="2">
        <v>13.2</v>
      </c>
      <c r="O95" s="2">
        <v>16.5</v>
      </c>
      <c r="P95" s="2">
        <v>17.3</v>
      </c>
      <c r="Q95" s="2">
        <v>16.7</v>
      </c>
      <c r="R95" s="2">
        <v>15.9</v>
      </c>
      <c r="S95" s="2">
        <v>15.3</v>
      </c>
      <c r="T95" s="1">
        <v>69</v>
      </c>
      <c r="U95" s="1">
        <v>54</v>
      </c>
      <c r="V95" s="1">
        <v>56</v>
      </c>
      <c r="W95" s="1">
        <v>50</v>
      </c>
      <c r="X95" s="1">
        <v>49</v>
      </c>
      <c r="Y95" s="1">
        <v>71</v>
      </c>
      <c r="Z95" s="1">
        <v>69.3</v>
      </c>
      <c r="AA95" s="1">
        <v>69</v>
      </c>
      <c r="AB95" s="1">
        <v>68</v>
      </c>
      <c r="AC95" s="1">
        <v>58</v>
      </c>
      <c r="AD95" s="2">
        <v>105</v>
      </c>
      <c r="AE95" s="2">
        <v>194</v>
      </c>
      <c r="AF95" s="2">
        <v>83.1</v>
      </c>
      <c r="AG95" s="2">
        <v>35.4</v>
      </c>
      <c r="AH95" s="2">
        <v>82.6</v>
      </c>
      <c r="AI95" s="1">
        <v>183</v>
      </c>
      <c r="AJ95" s="2">
        <v>58.6</v>
      </c>
      <c r="AK95" s="1">
        <v>275</v>
      </c>
      <c r="AL95" s="1">
        <v>213</v>
      </c>
      <c r="AM95" s="1">
        <v>249</v>
      </c>
      <c r="AN95" s="1">
        <v>279</v>
      </c>
      <c r="AO95" s="1">
        <v>110</v>
      </c>
      <c r="AP95" s="1">
        <v>180</v>
      </c>
      <c r="AQ95" s="1">
        <v>173</v>
      </c>
      <c r="AR95" s="1">
        <v>132</v>
      </c>
    </row>
    <row r="96" spans="1:44" ht="15.6" x14ac:dyDescent="0.3">
      <c r="A96" s="1">
        <v>95</v>
      </c>
      <c r="B96" s="1">
        <v>21</v>
      </c>
      <c r="C96" s="1">
        <v>173</v>
      </c>
      <c r="D96" s="1">
        <v>59</v>
      </c>
      <c r="E96" s="2">
        <v>55.8</v>
      </c>
      <c r="F96" s="2">
        <v>71.400000000000006</v>
      </c>
      <c r="G96" s="2">
        <v>78</v>
      </c>
      <c r="H96" s="2">
        <v>70.7</v>
      </c>
      <c r="I96" s="2">
        <v>63.2</v>
      </c>
      <c r="J96" s="2">
        <v>19</v>
      </c>
      <c r="K96" s="2">
        <v>14.8</v>
      </c>
      <c r="L96" s="2">
        <v>15.2</v>
      </c>
      <c r="M96" s="2">
        <v>15.1</v>
      </c>
      <c r="N96" s="2">
        <v>13.7</v>
      </c>
      <c r="O96" s="2">
        <v>19.600000000000001</v>
      </c>
      <c r="P96" s="2">
        <v>16.8</v>
      </c>
      <c r="Q96" s="2">
        <v>18.2</v>
      </c>
      <c r="R96" s="2">
        <v>16.2</v>
      </c>
      <c r="S96" s="2">
        <v>14.9</v>
      </c>
      <c r="T96" s="1">
        <v>67</v>
      </c>
      <c r="U96" s="1">
        <v>54</v>
      </c>
      <c r="V96" s="1">
        <v>59</v>
      </c>
      <c r="W96" s="1">
        <v>55</v>
      </c>
      <c r="X96" s="1">
        <v>51</v>
      </c>
      <c r="Y96" s="1">
        <v>67</v>
      </c>
      <c r="Z96" s="1">
        <v>64</v>
      </c>
      <c r="AA96" s="1">
        <v>66</v>
      </c>
      <c r="AB96" s="1">
        <v>61</v>
      </c>
      <c r="AC96" s="1">
        <v>57</v>
      </c>
      <c r="AD96" s="2">
        <v>81.7</v>
      </c>
      <c r="AE96" s="2">
        <v>196</v>
      </c>
      <c r="AF96" s="2">
        <v>80.2</v>
      </c>
      <c r="AG96" s="2">
        <v>37.4</v>
      </c>
      <c r="AH96" s="2">
        <v>83</v>
      </c>
      <c r="AI96" s="1">
        <v>168</v>
      </c>
      <c r="AJ96" s="2">
        <v>46.5</v>
      </c>
      <c r="AK96" s="1">
        <v>293</v>
      </c>
      <c r="AL96" s="1">
        <v>204</v>
      </c>
      <c r="AM96" s="1">
        <v>236</v>
      </c>
      <c r="AN96" s="1">
        <v>278</v>
      </c>
      <c r="AO96" s="1">
        <v>110</v>
      </c>
      <c r="AP96" s="1">
        <v>172</v>
      </c>
      <c r="AQ96" s="1">
        <v>175</v>
      </c>
      <c r="AR96" s="1">
        <v>145</v>
      </c>
    </row>
    <row r="97" spans="1:44" ht="15.6" x14ac:dyDescent="0.3">
      <c r="A97" s="1">
        <v>96</v>
      </c>
      <c r="B97" s="1">
        <v>19</v>
      </c>
      <c r="C97" s="1">
        <v>170</v>
      </c>
      <c r="D97" s="1">
        <v>75</v>
      </c>
      <c r="E97" s="2">
        <v>63.1</v>
      </c>
      <c r="F97" s="2">
        <v>75.599999999999994</v>
      </c>
      <c r="G97" s="2">
        <v>82.9</v>
      </c>
      <c r="H97" s="2">
        <v>76.8</v>
      </c>
      <c r="I97" s="2">
        <v>62.1</v>
      </c>
      <c r="J97" s="2">
        <v>22.6</v>
      </c>
      <c r="K97" s="2">
        <v>16.5</v>
      </c>
      <c r="L97" s="2">
        <v>17</v>
      </c>
      <c r="M97" s="2">
        <v>16.600000000000001</v>
      </c>
      <c r="N97" s="2">
        <v>14.9</v>
      </c>
      <c r="O97" s="2">
        <v>18.100000000000001</v>
      </c>
      <c r="P97" s="2">
        <v>18.8</v>
      </c>
      <c r="Q97" s="2">
        <v>19.100000000000001</v>
      </c>
      <c r="R97" s="2">
        <v>18.2</v>
      </c>
      <c r="S97" s="2">
        <v>16.2</v>
      </c>
      <c r="T97" s="1">
        <v>77</v>
      </c>
      <c r="U97" s="1">
        <v>60</v>
      </c>
      <c r="V97" s="1">
        <v>61</v>
      </c>
      <c r="W97" s="1">
        <v>59</v>
      </c>
      <c r="X97" s="1">
        <v>57</v>
      </c>
      <c r="Y97" s="1">
        <v>80</v>
      </c>
      <c r="Z97" s="1">
        <v>72</v>
      </c>
      <c r="AA97" s="1">
        <v>74</v>
      </c>
      <c r="AB97" s="1">
        <v>70</v>
      </c>
      <c r="AC97" s="1">
        <v>64</v>
      </c>
      <c r="AD97" s="2">
        <v>114.7</v>
      </c>
      <c r="AE97" s="2">
        <v>195</v>
      </c>
      <c r="AF97" s="2">
        <v>87.2</v>
      </c>
      <c r="AG97" s="2">
        <v>34.299999999999997</v>
      </c>
      <c r="AH97" s="2">
        <v>87.6</v>
      </c>
      <c r="AI97" s="1">
        <v>186</v>
      </c>
      <c r="AJ97" s="2">
        <v>58.6</v>
      </c>
      <c r="AK97" s="1">
        <v>305</v>
      </c>
      <c r="AL97" s="1">
        <v>226</v>
      </c>
      <c r="AM97" s="1">
        <v>234</v>
      </c>
      <c r="AN97" s="1">
        <v>304</v>
      </c>
      <c r="AO97" s="1">
        <v>125</v>
      </c>
      <c r="AP97" s="1">
        <v>182</v>
      </c>
      <c r="AQ97" s="1">
        <v>181</v>
      </c>
      <c r="AR97" s="1">
        <v>139</v>
      </c>
    </row>
    <row r="98" spans="1:44" ht="15.6" x14ac:dyDescent="0.3">
      <c r="A98" s="1">
        <v>97</v>
      </c>
      <c r="B98" s="1">
        <v>20</v>
      </c>
      <c r="C98" s="1">
        <v>174</v>
      </c>
      <c r="D98" s="1">
        <v>68</v>
      </c>
      <c r="E98" s="2">
        <v>66.3</v>
      </c>
      <c r="F98" s="2">
        <v>67.7</v>
      </c>
      <c r="G98" s="2">
        <v>79.2</v>
      </c>
      <c r="H98" s="2">
        <v>73.2</v>
      </c>
      <c r="I98" s="2">
        <v>57.4</v>
      </c>
      <c r="J98" s="2">
        <v>18.100000000000001</v>
      </c>
      <c r="K98" s="2">
        <v>14.7</v>
      </c>
      <c r="L98" s="2">
        <v>14.3</v>
      </c>
      <c r="M98" s="2">
        <v>14</v>
      </c>
      <c r="N98" s="2">
        <v>11</v>
      </c>
      <c r="O98" s="2">
        <v>14.2</v>
      </c>
      <c r="P98" s="2">
        <v>17.3</v>
      </c>
      <c r="Q98" s="2">
        <v>14.8</v>
      </c>
      <c r="R98" s="2">
        <v>14.7</v>
      </c>
      <c r="S98" s="2">
        <v>12.3</v>
      </c>
      <c r="T98" s="1">
        <v>66</v>
      </c>
      <c r="U98" s="1">
        <v>54</v>
      </c>
      <c r="V98" s="1">
        <v>57</v>
      </c>
      <c r="W98" s="1">
        <v>52</v>
      </c>
      <c r="X98" s="1">
        <v>48</v>
      </c>
      <c r="Y98" s="1">
        <v>66</v>
      </c>
      <c r="Z98" s="1">
        <v>68</v>
      </c>
      <c r="AA98" s="1">
        <v>66</v>
      </c>
      <c r="AB98" s="1">
        <v>61</v>
      </c>
      <c r="AC98" s="1">
        <v>52</v>
      </c>
      <c r="AD98" s="2">
        <v>105</v>
      </c>
      <c r="AE98" s="2">
        <v>201</v>
      </c>
      <c r="AF98" s="2">
        <v>87.6</v>
      </c>
      <c r="AG98" s="2">
        <v>33.4</v>
      </c>
      <c r="AH98" s="2">
        <v>78.5</v>
      </c>
      <c r="AI98" s="1">
        <v>162</v>
      </c>
      <c r="AJ98" s="2">
        <v>51.2</v>
      </c>
      <c r="AK98" s="1">
        <v>301</v>
      </c>
      <c r="AL98" s="1">
        <v>214</v>
      </c>
      <c r="AM98" s="1">
        <v>221</v>
      </c>
      <c r="AN98" s="1">
        <v>282</v>
      </c>
      <c r="AO98" s="1">
        <v>125</v>
      </c>
      <c r="AP98" s="1">
        <v>179</v>
      </c>
      <c r="AQ98" s="1">
        <v>173</v>
      </c>
      <c r="AR98" s="1">
        <v>136</v>
      </c>
    </row>
    <row r="99" spans="1:44" ht="15.6" x14ac:dyDescent="0.3">
      <c r="A99" s="1">
        <v>98</v>
      </c>
      <c r="B99" s="1">
        <v>18</v>
      </c>
      <c r="C99" s="1">
        <v>169</v>
      </c>
      <c r="D99" s="1">
        <v>53</v>
      </c>
      <c r="E99" s="2">
        <v>63.7</v>
      </c>
      <c r="F99" s="2">
        <v>69.099999999999994</v>
      </c>
      <c r="G99" s="2">
        <v>70.3</v>
      </c>
      <c r="H99" s="2">
        <v>64</v>
      </c>
      <c r="I99" s="2">
        <v>55.9</v>
      </c>
      <c r="J99" s="2">
        <v>17.899999999999999</v>
      </c>
      <c r="K99" s="2">
        <v>13.8</v>
      </c>
      <c r="L99" s="2">
        <v>14.2</v>
      </c>
      <c r="M99" s="2">
        <v>13.1</v>
      </c>
      <c r="N99" s="2">
        <v>11.7</v>
      </c>
      <c r="O99" s="2">
        <v>15.7</v>
      </c>
      <c r="P99" s="2">
        <v>16.600000000000001</v>
      </c>
      <c r="Q99" s="2">
        <v>16.3</v>
      </c>
      <c r="R99" s="2">
        <v>15.2</v>
      </c>
      <c r="S99" s="2">
        <v>14.2</v>
      </c>
      <c r="T99" s="1">
        <v>64</v>
      </c>
      <c r="U99" s="1">
        <v>53</v>
      </c>
      <c r="V99" s="1">
        <v>50</v>
      </c>
      <c r="W99" s="1">
        <v>46</v>
      </c>
      <c r="X99" s="1">
        <v>45</v>
      </c>
      <c r="Y99" s="1">
        <v>60</v>
      </c>
      <c r="Z99" s="1">
        <v>61</v>
      </c>
      <c r="AA99" s="1">
        <v>60.5</v>
      </c>
      <c r="AB99" s="1">
        <v>57</v>
      </c>
      <c r="AC99" s="1">
        <v>55</v>
      </c>
      <c r="AD99" s="2">
        <v>103.9</v>
      </c>
      <c r="AE99" s="2">
        <v>185</v>
      </c>
      <c r="AF99" s="2">
        <v>74</v>
      </c>
      <c r="AG99" s="2">
        <v>44.4</v>
      </c>
      <c r="AH99" s="2">
        <v>74.7</v>
      </c>
      <c r="AI99" s="1">
        <v>159</v>
      </c>
      <c r="AJ99" s="2">
        <v>49.7</v>
      </c>
      <c r="AK99" s="1">
        <v>220</v>
      </c>
      <c r="AL99" s="1">
        <v>189</v>
      </c>
      <c r="AM99" s="1">
        <v>184</v>
      </c>
      <c r="AN99" s="1">
        <v>260</v>
      </c>
      <c r="AO99" s="1">
        <v>120</v>
      </c>
      <c r="AP99" s="1">
        <v>166</v>
      </c>
      <c r="AQ99" s="1">
        <v>169</v>
      </c>
      <c r="AR99" s="1">
        <v>140</v>
      </c>
    </row>
    <row r="100" spans="1:44" ht="15.6" x14ac:dyDescent="0.3">
      <c r="A100" s="1">
        <v>99</v>
      </c>
      <c r="B100" s="1">
        <v>18</v>
      </c>
      <c r="C100" s="1">
        <v>168</v>
      </c>
      <c r="D100" s="1">
        <v>56</v>
      </c>
      <c r="E100" s="2">
        <v>60.4</v>
      </c>
      <c r="F100" s="2">
        <v>74.599999999999994</v>
      </c>
      <c r="G100" s="2">
        <v>82.2</v>
      </c>
      <c r="H100" s="2">
        <v>76.5</v>
      </c>
      <c r="I100" s="2">
        <v>65.7</v>
      </c>
      <c r="J100" s="2">
        <v>18.899999999999999</v>
      </c>
      <c r="K100" s="2">
        <v>14.1</v>
      </c>
      <c r="L100" s="2">
        <v>14</v>
      </c>
      <c r="M100" s="2">
        <v>12.5</v>
      </c>
      <c r="N100" s="2">
        <v>12.3</v>
      </c>
      <c r="O100" s="2">
        <v>14.6</v>
      </c>
      <c r="P100" s="2">
        <v>15.3</v>
      </c>
      <c r="Q100" s="2">
        <v>15.9</v>
      </c>
      <c r="R100" s="2">
        <v>14.8</v>
      </c>
      <c r="S100" s="2">
        <v>11.9</v>
      </c>
      <c r="T100" s="1">
        <v>65</v>
      </c>
      <c r="U100" s="1">
        <v>52</v>
      </c>
      <c r="V100" s="1">
        <v>50</v>
      </c>
      <c r="W100" s="1">
        <v>48</v>
      </c>
      <c r="X100" s="1">
        <v>49</v>
      </c>
      <c r="Y100" s="1">
        <v>60</v>
      </c>
      <c r="Z100" s="1">
        <v>65</v>
      </c>
      <c r="AA100" s="1">
        <v>62</v>
      </c>
      <c r="AB100" s="1">
        <v>60</v>
      </c>
      <c r="AC100" s="1">
        <v>53</v>
      </c>
      <c r="AD100" s="2">
        <v>96.5</v>
      </c>
      <c r="AE100" s="2">
        <v>193</v>
      </c>
      <c r="AF100" s="2">
        <v>74</v>
      </c>
      <c r="AG100" s="2">
        <v>36.4</v>
      </c>
      <c r="AH100" s="2">
        <v>77.900000000000006</v>
      </c>
      <c r="AI100" s="1">
        <v>148</v>
      </c>
      <c r="AJ100" s="2">
        <v>51.2</v>
      </c>
      <c r="AK100" s="1">
        <v>280</v>
      </c>
      <c r="AL100" s="1">
        <v>194</v>
      </c>
      <c r="AM100" s="1">
        <v>212</v>
      </c>
      <c r="AN100" s="1">
        <v>272</v>
      </c>
      <c r="AO100" s="1">
        <v>119</v>
      </c>
      <c r="AP100" s="1">
        <v>176</v>
      </c>
      <c r="AQ100" s="1">
        <v>179</v>
      </c>
      <c r="AR100" s="1">
        <v>142</v>
      </c>
    </row>
    <row r="101" spans="1:44" ht="15.6" x14ac:dyDescent="0.3">
      <c r="A101" s="1">
        <v>100</v>
      </c>
      <c r="B101" s="1">
        <v>20</v>
      </c>
      <c r="C101" s="1">
        <v>172</v>
      </c>
      <c r="D101" s="1">
        <v>67</v>
      </c>
      <c r="E101" s="2">
        <v>63.3</v>
      </c>
      <c r="F101" s="2">
        <v>70.7</v>
      </c>
      <c r="G101" s="2">
        <v>76.400000000000006</v>
      </c>
      <c r="H101" s="2">
        <v>70.7</v>
      </c>
      <c r="I101" s="2">
        <v>59.6</v>
      </c>
      <c r="J101" s="2">
        <v>16.8</v>
      </c>
      <c r="K101" s="2">
        <v>14.8</v>
      </c>
      <c r="L101" s="2">
        <v>15.3</v>
      </c>
      <c r="M101" s="2">
        <v>14.1</v>
      </c>
      <c r="N101" s="2">
        <v>12.4</v>
      </c>
      <c r="O101" s="2">
        <v>15.1</v>
      </c>
      <c r="P101" s="2">
        <v>17.5</v>
      </c>
      <c r="Q101" s="2">
        <v>17.600000000000001</v>
      </c>
      <c r="R101" s="2">
        <v>15.8</v>
      </c>
      <c r="S101" s="2">
        <v>14.1</v>
      </c>
      <c r="T101" s="1">
        <v>66</v>
      </c>
      <c r="U101" s="1">
        <v>55</v>
      </c>
      <c r="V101" s="1">
        <v>57</v>
      </c>
      <c r="W101" s="1">
        <v>56</v>
      </c>
      <c r="X101" s="1">
        <v>49</v>
      </c>
      <c r="Y101" s="1">
        <v>65</v>
      </c>
      <c r="Z101" s="1">
        <v>66</v>
      </c>
      <c r="AA101" s="1">
        <v>65</v>
      </c>
      <c r="AB101" s="1">
        <v>60</v>
      </c>
      <c r="AC101" s="1">
        <v>58</v>
      </c>
      <c r="AD101" s="2">
        <v>105.7</v>
      </c>
      <c r="AE101" s="2">
        <v>196</v>
      </c>
      <c r="AF101" s="2">
        <v>82.9</v>
      </c>
      <c r="AG101" s="2">
        <v>32.6</v>
      </c>
      <c r="AH101" s="2">
        <v>80.2</v>
      </c>
      <c r="AI101" s="1">
        <v>170</v>
      </c>
      <c r="AJ101" s="2">
        <v>52.7</v>
      </c>
      <c r="AK101" s="1">
        <v>295</v>
      </c>
      <c r="AL101" s="1">
        <v>195</v>
      </c>
      <c r="AM101" s="1">
        <v>205</v>
      </c>
      <c r="AN101" s="1">
        <v>277</v>
      </c>
      <c r="AO101" s="1">
        <v>115</v>
      </c>
      <c r="AP101" s="1">
        <v>185</v>
      </c>
      <c r="AQ101" s="1">
        <v>182</v>
      </c>
      <c r="AR101" s="1">
        <v>134</v>
      </c>
    </row>
    <row r="102" spans="1:44" ht="15.6" x14ac:dyDescent="0.3">
      <c r="A102" s="1">
        <v>101</v>
      </c>
      <c r="B102" s="1">
        <v>19</v>
      </c>
      <c r="C102" s="1">
        <v>179</v>
      </c>
      <c r="D102" s="1">
        <v>56</v>
      </c>
      <c r="E102" s="2">
        <v>60.9</v>
      </c>
      <c r="F102" s="2">
        <v>68.599999999999994</v>
      </c>
      <c r="G102" s="2">
        <v>76.3</v>
      </c>
      <c r="H102" s="2">
        <v>72.900000000000006</v>
      </c>
      <c r="I102" s="2">
        <v>58</v>
      </c>
      <c r="J102" s="2">
        <v>15.6</v>
      </c>
      <c r="K102" s="2">
        <v>13.8</v>
      </c>
      <c r="L102" s="2">
        <v>14.4</v>
      </c>
      <c r="M102" s="2">
        <v>13.4</v>
      </c>
      <c r="N102" s="2">
        <v>12.2</v>
      </c>
      <c r="O102" s="2">
        <v>13.5</v>
      </c>
      <c r="P102" s="2">
        <v>15</v>
      </c>
      <c r="Q102" s="2">
        <v>15.7</v>
      </c>
      <c r="R102" s="2">
        <v>15.9</v>
      </c>
      <c r="S102" s="2">
        <v>14.6</v>
      </c>
      <c r="T102" s="1">
        <v>65</v>
      </c>
      <c r="U102" s="1">
        <v>54</v>
      </c>
      <c r="V102" s="1">
        <v>51</v>
      </c>
      <c r="W102" s="1">
        <v>49</v>
      </c>
      <c r="X102" s="1">
        <v>46</v>
      </c>
      <c r="Y102" s="1">
        <v>64</v>
      </c>
      <c r="Z102" s="1">
        <v>59</v>
      </c>
      <c r="AA102" s="1">
        <v>65</v>
      </c>
      <c r="AB102" s="1">
        <v>60</v>
      </c>
      <c r="AC102" s="1">
        <v>59</v>
      </c>
      <c r="AD102" s="2">
        <v>102.8</v>
      </c>
      <c r="AE102" s="2">
        <v>186</v>
      </c>
      <c r="AF102" s="2">
        <v>79.400000000000006</v>
      </c>
      <c r="AG102" s="2">
        <v>34.200000000000003</v>
      </c>
      <c r="AH102" s="2">
        <v>73.7</v>
      </c>
      <c r="AI102" s="1">
        <v>156</v>
      </c>
      <c r="AJ102" s="2">
        <v>55.3</v>
      </c>
      <c r="AK102" s="1">
        <v>305</v>
      </c>
      <c r="AL102" s="1">
        <v>201</v>
      </c>
      <c r="AM102" s="1">
        <v>215</v>
      </c>
      <c r="AN102" s="1">
        <v>245</v>
      </c>
      <c r="AO102" s="1">
        <v>125</v>
      </c>
      <c r="AP102" s="1">
        <v>182</v>
      </c>
      <c r="AQ102" s="1">
        <v>174</v>
      </c>
      <c r="AR102" s="1">
        <v>140</v>
      </c>
    </row>
    <row r="103" spans="1:44" ht="15.6" x14ac:dyDescent="0.3">
      <c r="A103" s="1">
        <v>102</v>
      </c>
      <c r="B103" s="1">
        <v>18</v>
      </c>
      <c r="C103" s="1">
        <v>175</v>
      </c>
      <c r="D103" s="1">
        <v>77</v>
      </c>
      <c r="E103" s="2">
        <v>62.3</v>
      </c>
      <c r="F103" s="2">
        <v>72.8</v>
      </c>
      <c r="G103" s="2">
        <v>82.4</v>
      </c>
      <c r="H103" s="2">
        <v>73.5</v>
      </c>
      <c r="I103" s="2">
        <v>63.4</v>
      </c>
      <c r="J103" s="2">
        <v>18.899999999999999</v>
      </c>
      <c r="K103" s="2">
        <v>16.3</v>
      </c>
      <c r="L103" s="2">
        <v>15.7</v>
      </c>
      <c r="M103" s="2">
        <v>12.8</v>
      </c>
      <c r="N103" s="2">
        <v>12.6</v>
      </c>
      <c r="O103" s="2">
        <v>20.100000000000001</v>
      </c>
      <c r="P103" s="2">
        <v>18</v>
      </c>
      <c r="Q103" s="2">
        <v>18.2</v>
      </c>
      <c r="R103" s="2">
        <v>16.899999999999999</v>
      </c>
      <c r="S103" s="2">
        <v>13.6</v>
      </c>
      <c r="T103" s="1">
        <v>64</v>
      </c>
      <c r="U103" s="1">
        <v>52</v>
      </c>
      <c r="V103" s="1">
        <v>54</v>
      </c>
      <c r="W103" s="1">
        <v>49</v>
      </c>
      <c r="X103" s="1">
        <v>41</v>
      </c>
      <c r="Y103" s="1">
        <v>71</v>
      </c>
      <c r="Z103" s="1">
        <v>70</v>
      </c>
      <c r="AA103" s="1">
        <v>66</v>
      </c>
      <c r="AB103" s="1">
        <v>61</v>
      </c>
      <c r="AC103" s="1">
        <v>56</v>
      </c>
      <c r="AD103" s="2">
        <v>99.6</v>
      </c>
      <c r="AE103" s="2">
        <v>210</v>
      </c>
      <c r="AF103" s="2">
        <v>88.7</v>
      </c>
      <c r="AG103" s="2">
        <v>35.9</v>
      </c>
      <c r="AH103" s="2">
        <v>88.5</v>
      </c>
      <c r="AI103" s="1">
        <v>172</v>
      </c>
      <c r="AJ103" s="2">
        <v>55.4</v>
      </c>
      <c r="AK103" s="1">
        <v>260</v>
      </c>
      <c r="AL103" s="1">
        <v>219</v>
      </c>
      <c r="AM103" s="1">
        <v>224</v>
      </c>
      <c r="AN103" s="1">
        <v>290</v>
      </c>
      <c r="AO103" s="1">
        <v>135</v>
      </c>
      <c r="AP103" s="1">
        <v>184</v>
      </c>
      <c r="AQ103" s="1">
        <v>171</v>
      </c>
      <c r="AR103" s="1">
        <v>136</v>
      </c>
    </row>
    <row r="104" spans="1:44" ht="15.6" x14ac:dyDescent="0.3">
      <c r="A104" s="1">
        <v>103</v>
      </c>
      <c r="B104" s="1">
        <v>19</v>
      </c>
      <c r="C104" s="1">
        <v>165</v>
      </c>
      <c r="D104" s="1">
        <v>62</v>
      </c>
      <c r="E104" s="2">
        <v>69.099999999999994</v>
      </c>
      <c r="F104" s="2">
        <v>73</v>
      </c>
      <c r="G104" s="2">
        <v>80</v>
      </c>
      <c r="H104" s="2">
        <v>69.7</v>
      </c>
      <c r="I104" s="2">
        <v>62.3</v>
      </c>
      <c r="J104" s="2">
        <v>18.3</v>
      </c>
      <c r="K104" s="2">
        <v>12</v>
      </c>
      <c r="L104" s="2">
        <v>13.4</v>
      </c>
      <c r="M104" s="2">
        <v>13.1</v>
      </c>
      <c r="N104" s="2">
        <v>11.8</v>
      </c>
      <c r="O104" s="2">
        <v>13.9</v>
      </c>
      <c r="P104" s="2">
        <v>15.9</v>
      </c>
      <c r="Q104" s="2">
        <v>17.3</v>
      </c>
      <c r="R104" s="2">
        <v>15.1</v>
      </c>
      <c r="S104" s="2">
        <v>13.5</v>
      </c>
      <c r="T104" s="1">
        <v>59</v>
      </c>
      <c r="U104" s="1">
        <v>51</v>
      </c>
      <c r="V104" s="1">
        <v>53</v>
      </c>
      <c r="W104" s="1">
        <v>49</v>
      </c>
      <c r="X104" s="1">
        <v>46</v>
      </c>
      <c r="Y104" s="1">
        <v>69</v>
      </c>
      <c r="Z104" s="1">
        <v>60</v>
      </c>
      <c r="AA104" s="1">
        <v>61</v>
      </c>
      <c r="AB104" s="1">
        <v>55</v>
      </c>
      <c r="AC104" s="1">
        <v>51</v>
      </c>
      <c r="AD104" s="2">
        <v>95.8</v>
      </c>
      <c r="AE104" s="2">
        <v>205</v>
      </c>
      <c r="AF104" s="2">
        <v>78.3</v>
      </c>
      <c r="AG104" s="2">
        <v>28.8</v>
      </c>
      <c r="AH104" s="2">
        <v>81.400000000000006</v>
      </c>
      <c r="AI104" s="1">
        <v>144</v>
      </c>
      <c r="AJ104" s="2">
        <v>47.8</v>
      </c>
      <c r="AK104" s="1">
        <v>305</v>
      </c>
      <c r="AL104" s="1">
        <v>192</v>
      </c>
      <c r="AM104" s="1">
        <v>241</v>
      </c>
      <c r="AN104" s="1">
        <v>262</v>
      </c>
      <c r="AO104" s="1">
        <v>116</v>
      </c>
      <c r="AP104" s="1">
        <v>174</v>
      </c>
      <c r="AQ104" s="1">
        <v>166</v>
      </c>
      <c r="AR104" s="1">
        <v>136</v>
      </c>
    </row>
    <row r="105" spans="1:44" ht="15.6" x14ac:dyDescent="0.3">
      <c r="A105" s="1">
        <v>104</v>
      </c>
      <c r="B105" s="1">
        <v>17</v>
      </c>
      <c r="C105" s="1">
        <v>168</v>
      </c>
      <c r="D105" s="1">
        <v>65</v>
      </c>
      <c r="E105" s="2">
        <v>59.5</v>
      </c>
      <c r="F105" s="2">
        <v>69.7</v>
      </c>
      <c r="G105" s="2">
        <v>72.900000000000006</v>
      </c>
      <c r="H105" s="2">
        <v>67.400000000000006</v>
      </c>
      <c r="I105" s="2">
        <v>57.2</v>
      </c>
      <c r="J105" s="2">
        <v>17.8</v>
      </c>
      <c r="K105" s="2">
        <v>14.7</v>
      </c>
      <c r="L105" s="2">
        <v>14.6</v>
      </c>
      <c r="M105" s="2">
        <v>14.7</v>
      </c>
      <c r="N105" s="2">
        <v>12.1</v>
      </c>
      <c r="O105" s="2">
        <v>17.600000000000001</v>
      </c>
      <c r="P105" s="2">
        <v>17.2</v>
      </c>
      <c r="Q105" s="2">
        <v>17.2</v>
      </c>
      <c r="R105" s="2">
        <v>14.2</v>
      </c>
      <c r="S105" s="2">
        <v>14</v>
      </c>
      <c r="T105" s="1">
        <v>65</v>
      </c>
      <c r="U105" s="1">
        <v>56</v>
      </c>
      <c r="V105" s="1">
        <v>57</v>
      </c>
      <c r="W105" s="1">
        <v>54</v>
      </c>
      <c r="X105" s="1">
        <v>49</v>
      </c>
      <c r="Y105" s="1">
        <v>69</v>
      </c>
      <c r="Z105" s="1">
        <v>70</v>
      </c>
      <c r="AA105" s="1">
        <v>71</v>
      </c>
      <c r="AB105" s="1">
        <v>64</v>
      </c>
      <c r="AC105" s="1">
        <v>62</v>
      </c>
      <c r="AD105" s="2">
        <v>102.6</v>
      </c>
      <c r="AE105" s="2">
        <v>191</v>
      </c>
      <c r="AF105" s="2">
        <v>87</v>
      </c>
      <c r="AG105" s="2">
        <v>35.1</v>
      </c>
      <c r="AH105" s="2">
        <v>86.4</v>
      </c>
      <c r="AI105" s="1">
        <v>171</v>
      </c>
      <c r="AJ105" s="2">
        <v>51.6</v>
      </c>
      <c r="AK105" s="1">
        <v>290</v>
      </c>
      <c r="AL105" s="1">
        <v>211</v>
      </c>
      <c r="AM105" s="1">
        <v>215</v>
      </c>
      <c r="AN105" s="1">
        <v>292</v>
      </c>
      <c r="AO105" s="1">
        <v>116</v>
      </c>
      <c r="AP105" s="1">
        <v>174</v>
      </c>
      <c r="AQ105" s="1">
        <v>169</v>
      </c>
      <c r="AR105" s="1">
        <v>144</v>
      </c>
    </row>
    <row r="106" spans="1:44" ht="15.6" x14ac:dyDescent="0.3">
      <c r="A106" s="1">
        <v>105</v>
      </c>
      <c r="B106" s="1">
        <v>18</v>
      </c>
      <c r="C106" s="1">
        <v>176</v>
      </c>
      <c r="D106" s="1">
        <v>68</v>
      </c>
      <c r="E106" s="2">
        <v>68.099999999999994</v>
      </c>
      <c r="F106" s="2">
        <v>74.2</v>
      </c>
      <c r="G106" s="2">
        <v>78.7</v>
      </c>
      <c r="H106" s="2">
        <v>73.7</v>
      </c>
      <c r="I106" s="2">
        <v>62.3</v>
      </c>
      <c r="J106" s="2">
        <v>19.399999999999999</v>
      </c>
      <c r="K106" s="2">
        <v>14.6</v>
      </c>
      <c r="L106" s="2">
        <v>16.5</v>
      </c>
      <c r="M106" s="2">
        <v>14.6</v>
      </c>
      <c r="N106" s="2">
        <v>13.6</v>
      </c>
      <c r="O106" s="2">
        <v>17.3</v>
      </c>
      <c r="P106" s="2">
        <v>17.100000000000001</v>
      </c>
      <c r="Q106" s="2">
        <v>17</v>
      </c>
      <c r="R106" s="2">
        <v>14.2</v>
      </c>
      <c r="S106" s="2">
        <v>13</v>
      </c>
      <c r="T106" s="1">
        <v>65</v>
      </c>
      <c r="U106" s="1">
        <v>53</v>
      </c>
      <c r="V106" s="1">
        <v>55</v>
      </c>
      <c r="W106" s="1">
        <v>50</v>
      </c>
      <c r="X106" s="1">
        <v>49</v>
      </c>
      <c r="Y106" s="1">
        <v>65</v>
      </c>
      <c r="Z106" s="1">
        <v>66</v>
      </c>
      <c r="AA106" s="1">
        <v>64</v>
      </c>
      <c r="AB106" s="1">
        <v>62</v>
      </c>
      <c r="AC106" s="1">
        <v>59</v>
      </c>
      <c r="AD106" s="2">
        <v>107.6</v>
      </c>
      <c r="AE106" s="2">
        <v>205</v>
      </c>
      <c r="AF106" s="2">
        <v>86.5</v>
      </c>
      <c r="AG106" s="2">
        <v>33.6</v>
      </c>
      <c r="AH106" s="2">
        <v>89.9</v>
      </c>
      <c r="AI106" s="1">
        <v>155</v>
      </c>
      <c r="AJ106" s="2">
        <v>55.1</v>
      </c>
      <c r="AK106" s="1">
        <v>285</v>
      </c>
      <c r="AL106" s="1">
        <v>220</v>
      </c>
      <c r="AM106" s="1">
        <v>255</v>
      </c>
      <c r="AN106" s="1">
        <v>284</v>
      </c>
      <c r="AO106" s="1">
        <v>130</v>
      </c>
      <c r="AP106" s="1">
        <v>176</v>
      </c>
      <c r="AQ106" s="1">
        <v>170</v>
      </c>
      <c r="AR106" s="1">
        <v>125</v>
      </c>
    </row>
    <row r="107" spans="1:44" ht="15.6" x14ac:dyDescent="0.3">
      <c r="A107" s="1">
        <v>106</v>
      </c>
      <c r="B107" s="1">
        <v>18</v>
      </c>
      <c r="C107" s="1">
        <v>181</v>
      </c>
      <c r="D107" s="1">
        <v>62</v>
      </c>
      <c r="E107" s="2">
        <v>70.400000000000006</v>
      </c>
      <c r="F107" s="2">
        <v>79.599999999999994</v>
      </c>
      <c r="G107" s="2">
        <v>83.2</v>
      </c>
      <c r="H107" s="2">
        <v>75.7</v>
      </c>
      <c r="I107" s="2">
        <v>66.5</v>
      </c>
      <c r="J107" s="2">
        <v>22.3</v>
      </c>
      <c r="K107" s="2">
        <v>17.399999999999999</v>
      </c>
      <c r="L107" s="2">
        <v>17.8</v>
      </c>
      <c r="M107" s="2">
        <v>17</v>
      </c>
      <c r="N107" s="2">
        <v>15.3</v>
      </c>
      <c r="O107" s="2">
        <v>17.3</v>
      </c>
      <c r="P107" s="2">
        <v>17.399999999999999</v>
      </c>
      <c r="Q107" s="2">
        <v>18.100000000000001</v>
      </c>
      <c r="R107" s="2">
        <v>17.2</v>
      </c>
      <c r="S107" s="2">
        <v>15.6</v>
      </c>
      <c r="T107" s="1">
        <v>79</v>
      </c>
      <c r="U107" s="1">
        <v>58</v>
      </c>
      <c r="V107" s="1">
        <v>60</v>
      </c>
      <c r="W107" s="1">
        <v>59</v>
      </c>
      <c r="X107" s="1">
        <v>55</v>
      </c>
      <c r="Y107" s="1">
        <v>70</v>
      </c>
      <c r="Z107" s="1">
        <v>69</v>
      </c>
      <c r="AA107" s="1">
        <v>71</v>
      </c>
      <c r="AB107" s="1">
        <v>69</v>
      </c>
      <c r="AC107" s="1">
        <v>62</v>
      </c>
      <c r="AD107" s="2">
        <v>113.2</v>
      </c>
      <c r="AE107" s="2">
        <v>201</v>
      </c>
      <c r="AF107" s="2">
        <v>87.9</v>
      </c>
      <c r="AG107" s="2">
        <v>43.1</v>
      </c>
      <c r="AH107" s="2">
        <v>90.2</v>
      </c>
      <c r="AI107" s="1">
        <v>171</v>
      </c>
      <c r="AJ107" s="2">
        <v>56.7</v>
      </c>
      <c r="AK107" s="1">
        <v>275</v>
      </c>
      <c r="AL107" s="1">
        <v>234</v>
      </c>
      <c r="AM107" s="1">
        <v>259</v>
      </c>
      <c r="AN107" s="1">
        <v>302</v>
      </c>
      <c r="AO107" s="1">
        <v>114</v>
      </c>
      <c r="AP107" s="1">
        <v>174</v>
      </c>
      <c r="AQ107" s="1">
        <v>178</v>
      </c>
      <c r="AR107" s="1">
        <v>147</v>
      </c>
    </row>
    <row r="108" spans="1:44" ht="15.6" x14ac:dyDescent="0.3">
      <c r="A108" s="1">
        <v>107</v>
      </c>
      <c r="B108" s="1">
        <v>18</v>
      </c>
      <c r="C108" s="1">
        <v>180</v>
      </c>
      <c r="D108" s="1">
        <v>67</v>
      </c>
      <c r="E108" s="2">
        <v>62.8</v>
      </c>
      <c r="F108" s="2">
        <v>72.599999999999994</v>
      </c>
      <c r="G108" s="2">
        <v>86.2</v>
      </c>
      <c r="H108" s="2">
        <v>75.400000000000006</v>
      </c>
      <c r="I108" s="2">
        <v>58.1</v>
      </c>
      <c r="J108" s="2">
        <v>18.600000000000001</v>
      </c>
      <c r="K108" s="2">
        <v>13.7</v>
      </c>
      <c r="L108" s="2">
        <v>14</v>
      </c>
      <c r="M108" s="2">
        <v>12.7</v>
      </c>
      <c r="N108" s="2">
        <v>10.199999999999999</v>
      </c>
      <c r="O108" s="2">
        <v>15</v>
      </c>
      <c r="P108" s="2">
        <v>14.8</v>
      </c>
      <c r="Q108" s="2">
        <v>17.399999999999999</v>
      </c>
      <c r="R108" s="2">
        <v>15.6</v>
      </c>
      <c r="S108" s="2">
        <v>13.9</v>
      </c>
      <c r="T108" s="1">
        <v>59</v>
      </c>
      <c r="U108" s="1">
        <v>51</v>
      </c>
      <c r="V108" s="1">
        <v>54</v>
      </c>
      <c r="W108" s="1">
        <v>49</v>
      </c>
      <c r="X108" s="1">
        <v>44</v>
      </c>
      <c r="Y108" s="1">
        <v>65</v>
      </c>
      <c r="Z108" s="1">
        <v>64</v>
      </c>
      <c r="AA108" s="1">
        <v>63</v>
      </c>
      <c r="AB108" s="1">
        <v>60</v>
      </c>
      <c r="AC108" s="1">
        <v>55</v>
      </c>
      <c r="AD108" s="2">
        <v>95.5</v>
      </c>
      <c r="AE108" s="2">
        <v>215</v>
      </c>
      <c r="AF108" s="2">
        <v>76.5</v>
      </c>
      <c r="AG108" s="2">
        <v>37</v>
      </c>
      <c r="AH108" s="2">
        <v>78.3</v>
      </c>
      <c r="AI108" s="1">
        <v>165</v>
      </c>
      <c r="AJ108" s="2">
        <v>55.2</v>
      </c>
      <c r="AK108" s="1">
        <v>320</v>
      </c>
      <c r="AL108" s="1">
        <v>201</v>
      </c>
      <c r="AM108" s="1">
        <v>226</v>
      </c>
      <c r="AN108" s="1">
        <v>265</v>
      </c>
      <c r="AO108" s="1">
        <v>118</v>
      </c>
      <c r="AP108" s="1">
        <v>180</v>
      </c>
      <c r="AQ108" s="1">
        <v>185</v>
      </c>
      <c r="AR108" s="1">
        <v>160</v>
      </c>
    </row>
    <row r="109" spans="1:44" ht="15.6" x14ac:dyDescent="0.3">
      <c r="A109" s="1">
        <v>108</v>
      </c>
      <c r="B109" s="1">
        <v>18</v>
      </c>
      <c r="C109" s="1">
        <v>176</v>
      </c>
      <c r="D109" s="1">
        <v>85</v>
      </c>
      <c r="E109" s="2">
        <v>70.900000000000006</v>
      </c>
      <c r="F109" s="2">
        <v>74.8</v>
      </c>
      <c r="G109" s="2">
        <v>87.8</v>
      </c>
      <c r="H109" s="2">
        <v>75.900000000000006</v>
      </c>
      <c r="I109" s="2">
        <v>61</v>
      </c>
      <c r="J109" s="2">
        <v>19.5</v>
      </c>
      <c r="K109" s="2">
        <v>15.4</v>
      </c>
      <c r="L109" s="2">
        <v>16.2</v>
      </c>
      <c r="M109" s="2">
        <v>15</v>
      </c>
      <c r="N109" s="2">
        <v>13.6</v>
      </c>
      <c r="O109" s="2">
        <v>18.8</v>
      </c>
      <c r="P109" s="2">
        <v>18.100000000000001</v>
      </c>
      <c r="Q109" s="2">
        <v>19.3</v>
      </c>
      <c r="R109" s="2">
        <v>17.7</v>
      </c>
      <c r="S109" s="2">
        <v>15.7</v>
      </c>
      <c r="T109" s="1">
        <v>71</v>
      </c>
      <c r="U109" s="1">
        <v>55</v>
      </c>
      <c r="V109" s="1">
        <v>54</v>
      </c>
      <c r="W109" s="1">
        <v>59</v>
      </c>
      <c r="X109" s="1">
        <v>49</v>
      </c>
      <c r="Y109" s="1">
        <v>73</v>
      </c>
      <c r="Z109" s="1">
        <v>69</v>
      </c>
      <c r="AA109" s="1">
        <v>73</v>
      </c>
      <c r="AB109" s="1">
        <v>72</v>
      </c>
      <c r="AC109" s="1">
        <v>64</v>
      </c>
      <c r="AD109" s="2">
        <v>105.6</v>
      </c>
      <c r="AE109" s="2">
        <v>200</v>
      </c>
      <c r="AF109" s="2">
        <v>79.2</v>
      </c>
      <c r="AG109" s="2">
        <v>50.7</v>
      </c>
      <c r="AH109" s="2">
        <v>84.3</v>
      </c>
      <c r="AI109" s="1">
        <v>176</v>
      </c>
      <c r="AJ109" s="2">
        <v>52.4</v>
      </c>
      <c r="AK109" s="1">
        <v>285</v>
      </c>
      <c r="AL109" s="1">
        <v>206</v>
      </c>
      <c r="AM109" s="1">
        <v>238</v>
      </c>
      <c r="AN109" s="1">
        <v>297</v>
      </c>
      <c r="AO109" s="1">
        <v>125</v>
      </c>
      <c r="AP109" s="1">
        <v>191</v>
      </c>
      <c r="AQ109" s="1">
        <v>186</v>
      </c>
      <c r="AR109" s="1">
        <v>144</v>
      </c>
    </row>
    <row r="110" spans="1:44" ht="15.6" x14ac:dyDescent="0.3">
      <c r="A110" s="1">
        <v>109</v>
      </c>
      <c r="B110" s="1">
        <v>18</v>
      </c>
      <c r="C110" s="1">
        <v>180</v>
      </c>
      <c r="D110" s="1">
        <v>69</v>
      </c>
      <c r="E110" s="2">
        <v>67.3</v>
      </c>
      <c r="F110" s="2">
        <v>74.2</v>
      </c>
      <c r="G110" s="2">
        <v>82.2</v>
      </c>
      <c r="H110" s="2">
        <v>74.099999999999994</v>
      </c>
      <c r="I110" s="2">
        <v>56.5</v>
      </c>
      <c r="J110" s="2">
        <v>17.100000000000001</v>
      </c>
      <c r="K110" s="2">
        <v>14.4</v>
      </c>
      <c r="L110" s="2">
        <v>14.9</v>
      </c>
      <c r="M110" s="2">
        <v>14</v>
      </c>
      <c r="N110" s="2">
        <v>12.5</v>
      </c>
      <c r="O110" s="2">
        <v>17</v>
      </c>
      <c r="P110" s="2">
        <v>16.600000000000001</v>
      </c>
      <c r="Q110" s="2">
        <v>17.7</v>
      </c>
      <c r="R110" s="2">
        <v>17.600000000000001</v>
      </c>
      <c r="S110" s="2">
        <v>14.9</v>
      </c>
      <c r="T110" s="1">
        <v>57</v>
      </c>
      <c r="U110" s="1">
        <v>52</v>
      </c>
      <c r="V110" s="1">
        <v>51</v>
      </c>
      <c r="W110" s="1">
        <v>48</v>
      </c>
      <c r="X110" s="1">
        <v>45</v>
      </c>
      <c r="Y110" s="1">
        <v>62</v>
      </c>
      <c r="Z110" s="1">
        <v>65</v>
      </c>
      <c r="AA110" s="1">
        <v>66</v>
      </c>
      <c r="AB110" s="1">
        <v>63</v>
      </c>
      <c r="AC110" s="1">
        <v>58</v>
      </c>
      <c r="AD110" s="2">
        <v>109.2</v>
      </c>
      <c r="AE110" s="2">
        <v>215</v>
      </c>
      <c r="AF110" s="2">
        <v>78.099999999999994</v>
      </c>
      <c r="AG110" s="2">
        <v>32.700000000000003</v>
      </c>
      <c r="AH110" s="2">
        <v>85.5</v>
      </c>
      <c r="AI110" s="1">
        <v>162</v>
      </c>
      <c r="AJ110" s="2">
        <v>53.1</v>
      </c>
      <c r="AK110" s="1">
        <v>315</v>
      </c>
      <c r="AL110" s="1">
        <v>203</v>
      </c>
      <c r="AM110" s="1">
        <v>212</v>
      </c>
      <c r="AN110" s="1">
        <v>271</v>
      </c>
      <c r="AO110" s="1">
        <v>127</v>
      </c>
      <c r="AP110" s="1">
        <v>189</v>
      </c>
      <c r="AQ110" s="1">
        <v>168</v>
      </c>
      <c r="AR110" s="1">
        <v>134</v>
      </c>
    </row>
    <row r="111" spans="1:44" ht="15.6" x14ac:dyDescent="0.3">
      <c r="A111" s="1">
        <v>110</v>
      </c>
      <c r="B111" s="1">
        <v>18</v>
      </c>
      <c r="C111" s="1">
        <v>165</v>
      </c>
      <c r="D111" s="1">
        <v>58</v>
      </c>
      <c r="E111" s="2">
        <v>61.1</v>
      </c>
      <c r="F111" s="2">
        <v>70.7</v>
      </c>
      <c r="G111" s="2">
        <v>78.5</v>
      </c>
      <c r="H111" s="2">
        <v>73.099999999999994</v>
      </c>
      <c r="I111" s="2">
        <v>59.1</v>
      </c>
      <c r="J111" s="2">
        <v>18.899999999999999</v>
      </c>
      <c r="K111" s="2">
        <v>13.4</v>
      </c>
      <c r="L111" s="2">
        <v>13.1</v>
      </c>
      <c r="M111" s="2">
        <v>12.2</v>
      </c>
      <c r="N111" s="2">
        <v>11.1</v>
      </c>
      <c r="O111" s="2">
        <v>13.9</v>
      </c>
      <c r="P111" s="2">
        <v>16.2</v>
      </c>
      <c r="Q111" s="2">
        <v>16.8</v>
      </c>
      <c r="R111" s="2">
        <v>15.4</v>
      </c>
      <c r="S111" s="2">
        <v>13.5</v>
      </c>
      <c r="T111" s="1">
        <v>59</v>
      </c>
      <c r="U111" s="1">
        <v>58</v>
      </c>
      <c r="V111" s="1">
        <v>54</v>
      </c>
      <c r="W111" s="1">
        <v>49</v>
      </c>
      <c r="X111" s="1">
        <v>48</v>
      </c>
      <c r="Y111" s="1">
        <v>58</v>
      </c>
      <c r="Z111" s="1">
        <v>60</v>
      </c>
      <c r="AA111" s="1">
        <v>62</v>
      </c>
      <c r="AB111" s="1">
        <v>62</v>
      </c>
      <c r="AC111" s="1">
        <v>56</v>
      </c>
      <c r="AD111" s="2">
        <v>85.8</v>
      </c>
      <c r="AE111" s="2">
        <v>192</v>
      </c>
      <c r="AF111" s="2">
        <v>78.900000000000006</v>
      </c>
      <c r="AG111" s="2">
        <v>40.4</v>
      </c>
      <c r="AH111" s="2">
        <v>76.400000000000006</v>
      </c>
      <c r="AI111" s="1">
        <v>154</v>
      </c>
      <c r="AJ111" s="2">
        <v>51</v>
      </c>
      <c r="AK111" s="1">
        <v>275</v>
      </c>
      <c r="AL111" s="1">
        <v>194</v>
      </c>
      <c r="AM111" s="1">
        <v>234</v>
      </c>
      <c r="AN111" s="1">
        <v>255</v>
      </c>
      <c r="AO111" s="1">
        <v>106</v>
      </c>
      <c r="AP111" s="1">
        <v>184</v>
      </c>
      <c r="AQ111" s="1">
        <v>162</v>
      </c>
      <c r="AR111" s="1">
        <v>132</v>
      </c>
    </row>
    <row r="112" spans="1:44" ht="15.6" x14ac:dyDescent="0.3">
      <c r="A112" s="1">
        <v>111</v>
      </c>
      <c r="B112" s="1">
        <v>19</v>
      </c>
      <c r="C112" s="1">
        <v>180</v>
      </c>
      <c r="D112" s="1">
        <v>80</v>
      </c>
      <c r="E112" s="2">
        <v>65.599999999999994</v>
      </c>
      <c r="F112" s="2">
        <v>74.400000000000006</v>
      </c>
      <c r="G112" s="2">
        <v>69.599999999999994</v>
      </c>
      <c r="H112" s="2">
        <v>66.599999999999994</v>
      </c>
      <c r="I112" s="2">
        <v>50.5</v>
      </c>
      <c r="J112" s="2">
        <v>18.8</v>
      </c>
      <c r="K112" s="2">
        <v>15.3</v>
      </c>
      <c r="L112" s="2">
        <v>14.9</v>
      </c>
      <c r="M112" s="2">
        <v>13.9</v>
      </c>
      <c r="N112" s="2">
        <v>13</v>
      </c>
      <c r="O112" s="2">
        <v>19.100000000000001</v>
      </c>
      <c r="P112" s="2">
        <v>18.100000000000001</v>
      </c>
      <c r="Q112" s="2">
        <v>17.8</v>
      </c>
      <c r="R112" s="2">
        <v>15.7</v>
      </c>
      <c r="S112" s="2">
        <v>14.5</v>
      </c>
      <c r="T112" s="1">
        <v>68</v>
      </c>
      <c r="U112" s="1">
        <v>63</v>
      </c>
      <c r="V112" s="1">
        <v>61</v>
      </c>
      <c r="W112" s="1">
        <v>59</v>
      </c>
      <c r="X112" s="1">
        <v>56</v>
      </c>
      <c r="Y112" s="1">
        <v>72</v>
      </c>
      <c r="Z112" s="1">
        <v>74</v>
      </c>
      <c r="AA112" s="1">
        <v>72</v>
      </c>
      <c r="AB112" s="1">
        <v>69</v>
      </c>
      <c r="AC112" s="1">
        <v>61</v>
      </c>
      <c r="AD112" s="2">
        <v>108.5</v>
      </c>
      <c r="AE112" s="2">
        <v>195</v>
      </c>
      <c r="AF112" s="2">
        <v>83.7</v>
      </c>
      <c r="AG112" s="2">
        <v>37.9</v>
      </c>
      <c r="AH112" s="2">
        <v>84.6</v>
      </c>
      <c r="AI112" s="1">
        <v>182</v>
      </c>
      <c r="AJ112" s="2">
        <v>56.3</v>
      </c>
      <c r="AK112" s="1">
        <v>275</v>
      </c>
      <c r="AL112" s="1">
        <v>206</v>
      </c>
      <c r="AM112" s="1">
        <v>276</v>
      </c>
      <c r="AN112" s="1">
        <v>287</v>
      </c>
      <c r="AO112" s="1">
        <v>106</v>
      </c>
      <c r="AP112" s="1">
        <v>172</v>
      </c>
      <c r="AQ112" s="1">
        <v>159</v>
      </c>
      <c r="AR112" s="1">
        <v>133</v>
      </c>
    </row>
    <row r="113" spans="1:44" ht="15.6" x14ac:dyDescent="0.3">
      <c r="A113" s="1">
        <v>112</v>
      </c>
      <c r="B113" s="1">
        <v>19</v>
      </c>
      <c r="C113" s="1">
        <v>175</v>
      </c>
      <c r="D113" s="1">
        <v>79</v>
      </c>
      <c r="E113" s="2">
        <v>66.599999999999994</v>
      </c>
      <c r="F113" s="2">
        <v>67.3</v>
      </c>
      <c r="G113" s="2">
        <v>65.5</v>
      </c>
      <c r="H113" s="2">
        <v>69.3</v>
      </c>
      <c r="I113" s="2">
        <v>56.1</v>
      </c>
      <c r="J113" s="2">
        <v>18</v>
      </c>
      <c r="K113" s="2">
        <v>13.9</v>
      </c>
      <c r="L113" s="2">
        <v>13.6</v>
      </c>
      <c r="M113" s="2">
        <v>13.3</v>
      </c>
      <c r="N113" s="2">
        <v>11.6</v>
      </c>
      <c r="O113" s="2">
        <v>16.7</v>
      </c>
      <c r="P113" s="2">
        <v>16</v>
      </c>
      <c r="Q113" s="2">
        <v>16.2</v>
      </c>
      <c r="R113" s="2">
        <v>15.7</v>
      </c>
      <c r="S113" s="2">
        <v>12.6</v>
      </c>
      <c r="T113" s="1">
        <v>54</v>
      </c>
      <c r="U113" s="1">
        <v>51</v>
      </c>
      <c r="V113" s="1">
        <v>52</v>
      </c>
      <c r="W113" s="1">
        <v>49</v>
      </c>
      <c r="X113" s="1">
        <v>44</v>
      </c>
      <c r="Y113" s="1">
        <v>66</v>
      </c>
      <c r="Z113" s="1">
        <v>64</v>
      </c>
      <c r="AA113" s="1">
        <v>66</v>
      </c>
      <c r="AB113" s="1">
        <v>67</v>
      </c>
      <c r="AC113" s="1">
        <v>54</v>
      </c>
      <c r="AD113" s="2">
        <v>109.8</v>
      </c>
      <c r="AE113" s="2">
        <v>196</v>
      </c>
      <c r="AF113" s="2">
        <v>78.8</v>
      </c>
      <c r="AG113" s="2">
        <v>34.9</v>
      </c>
      <c r="AH113" s="2">
        <v>82.3</v>
      </c>
      <c r="AI113" s="1">
        <v>158</v>
      </c>
      <c r="AJ113" s="2">
        <v>44.8</v>
      </c>
      <c r="AK113" s="1">
        <v>285</v>
      </c>
      <c r="AL113" s="1">
        <v>204</v>
      </c>
      <c r="AM113" s="1">
        <v>264</v>
      </c>
      <c r="AN113" s="1">
        <v>276</v>
      </c>
      <c r="AO113" s="1">
        <v>132</v>
      </c>
      <c r="AP113" s="1">
        <v>179</v>
      </c>
      <c r="AQ113" s="1">
        <v>176</v>
      </c>
      <c r="AR113" s="1">
        <v>142</v>
      </c>
    </row>
    <row r="114" spans="1:44" ht="15.6" x14ac:dyDescent="0.3">
      <c r="A114" s="1">
        <v>113</v>
      </c>
      <c r="B114" s="1">
        <v>19</v>
      </c>
      <c r="C114" s="1">
        <v>173</v>
      </c>
      <c r="D114" s="1">
        <v>47</v>
      </c>
      <c r="E114" s="2">
        <v>67.900000000000006</v>
      </c>
      <c r="F114" s="2">
        <v>74.8</v>
      </c>
      <c r="G114" s="2">
        <v>76.8</v>
      </c>
      <c r="H114" s="2">
        <v>72.900000000000006</v>
      </c>
      <c r="I114" s="2">
        <v>60</v>
      </c>
      <c r="J114" s="2">
        <v>18</v>
      </c>
      <c r="K114" s="2">
        <v>14.4</v>
      </c>
      <c r="L114" s="2">
        <v>14.3</v>
      </c>
      <c r="M114" s="2">
        <v>13.7</v>
      </c>
      <c r="N114" s="2">
        <v>12.1</v>
      </c>
      <c r="O114" s="2">
        <v>20.7</v>
      </c>
      <c r="P114" s="2">
        <v>16.3</v>
      </c>
      <c r="Q114" s="2">
        <v>16.3</v>
      </c>
      <c r="R114" s="2">
        <v>15.2</v>
      </c>
      <c r="S114" s="2">
        <v>14.2</v>
      </c>
      <c r="T114" s="1">
        <v>64</v>
      </c>
      <c r="U114" s="1">
        <v>60</v>
      </c>
      <c r="V114" s="1">
        <v>54</v>
      </c>
      <c r="W114" s="1">
        <v>50</v>
      </c>
      <c r="X114" s="1">
        <v>49</v>
      </c>
      <c r="Y114" s="1">
        <v>67</v>
      </c>
      <c r="Z114" s="1">
        <v>62</v>
      </c>
      <c r="AA114" s="1">
        <v>60</v>
      </c>
      <c r="AB114" s="1">
        <v>60</v>
      </c>
      <c r="AC114" s="1">
        <v>56</v>
      </c>
      <c r="AD114" s="2">
        <v>95.2</v>
      </c>
      <c r="AE114" s="2">
        <v>198</v>
      </c>
      <c r="AF114" s="2">
        <v>80.2</v>
      </c>
      <c r="AG114" s="2">
        <v>32.5</v>
      </c>
      <c r="AH114" s="2">
        <v>74.900000000000006</v>
      </c>
      <c r="AI114" s="1">
        <v>159</v>
      </c>
      <c r="AJ114" s="2">
        <v>52.2</v>
      </c>
      <c r="AK114" s="1">
        <v>305</v>
      </c>
      <c r="AL114" s="1">
        <v>189</v>
      </c>
      <c r="AM114" s="1">
        <v>209</v>
      </c>
      <c r="AN114" s="1">
        <v>268</v>
      </c>
      <c r="AO114" s="1">
        <v>138</v>
      </c>
      <c r="AP114" s="1">
        <v>187</v>
      </c>
      <c r="AQ114" s="1">
        <v>172</v>
      </c>
      <c r="AR114" s="1">
        <v>142</v>
      </c>
    </row>
    <row r="115" spans="1:44" ht="15.6" x14ac:dyDescent="0.3">
      <c r="A115" s="1">
        <v>114</v>
      </c>
      <c r="B115" s="1">
        <v>18</v>
      </c>
      <c r="C115" s="1">
        <v>165</v>
      </c>
      <c r="D115" s="1">
        <v>48</v>
      </c>
      <c r="E115" s="2">
        <v>62.5</v>
      </c>
      <c r="F115" s="2">
        <v>72.2</v>
      </c>
      <c r="G115" s="2">
        <v>77.7</v>
      </c>
      <c r="H115" s="2">
        <v>73.400000000000006</v>
      </c>
      <c r="I115" s="2">
        <v>60.4</v>
      </c>
      <c r="J115" s="2">
        <v>17.600000000000001</v>
      </c>
      <c r="K115" s="2">
        <v>13.8</v>
      </c>
      <c r="L115" s="2">
        <v>14.4</v>
      </c>
      <c r="M115" s="2">
        <v>14.1</v>
      </c>
      <c r="N115" s="2">
        <v>11.9</v>
      </c>
      <c r="O115" s="2">
        <v>14.5</v>
      </c>
      <c r="P115" s="2">
        <v>16.8</v>
      </c>
      <c r="Q115" s="2">
        <v>16.2</v>
      </c>
      <c r="R115" s="2">
        <v>15.7</v>
      </c>
      <c r="S115" s="2">
        <v>12.4</v>
      </c>
      <c r="T115" s="1">
        <v>59</v>
      </c>
      <c r="U115" s="1">
        <v>50</v>
      </c>
      <c r="V115" s="1">
        <v>51</v>
      </c>
      <c r="W115" s="1">
        <v>48</v>
      </c>
      <c r="X115" s="1">
        <v>46</v>
      </c>
      <c r="Y115" s="1">
        <v>61</v>
      </c>
      <c r="Z115" s="1">
        <v>57</v>
      </c>
      <c r="AA115" s="1">
        <v>54</v>
      </c>
      <c r="AB115" s="1">
        <v>56</v>
      </c>
      <c r="AC115" s="1">
        <v>49</v>
      </c>
      <c r="AD115" s="2">
        <v>93.3</v>
      </c>
      <c r="AE115" s="2">
        <v>192</v>
      </c>
      <c r="AF115" s="2">
        <v>71.2</v>
      </c>
      <c r="AG115" s="2">
        <v>28.7</v>
      </c>
      <c r="AH115" s="2">
        <v>78</v>
      </c>
      <c r="AI115" s="1">
        <v>151</v>
      </c>
      <c r="AJ115" s="2">
        <v>46.5</v>
      </c>
      <c r="AK115" s="1">
        <v>265</v>
      </c>
      <c r="AL115" s="1">
        <v>186</v>
      </c>
      <c r="AM115" s="1">
        <v>187</v>
      </c>
      <c r="AN115" s="1">
        <v>264</v>
      </c>
      <c r="AO115" s="1">
        <v>106</v>
      </c>
      <c r="AP115" s="1">
        <v>146</v>
      </c>
      <c r="AQ115" s="1">
        <v>154</v>
      </c>
      <c r="AR115" s="1">
        <v>125</v>
      </c>
    </row>
    <row r="116" spans="1:44" ht="15.6" x14ac:dyDescent="0.3">
      <c r="A116" s="1">
        <v>115</v>
      </c>
      <c r="B116" s="1">
        <v>18</v>
      </c>
      <c r="C116" s="1">
        <v>177</v>
      </c>
      <c r="D116" s="1">
        <v>58</v>
      </c>
      <c r="E116" s="2">
        <v>61</v>
      </c>
      <c r="F116" s="2">
        <v>70.900000000000006</v>
      </c>
      <c r="G116" s="2">
        <v>79.599999999999994</v>
      </c>
      <c r="H116" s="2">
        <v>73.400000000000006</v>
      </c>
      <c r="I116" s="2">
        <v>59.9</v>
      </c>
      <c r="J116" s="2">
        <v>18.3</v>
      </c>
      <c r="K116" s="2">
        <v>13.3</v>
      </c>
      <c r="L116" s="2">
        <v>13.5</v>
      </c>
      <c r="M116" s="2">
        <v>12.8</v>
      </c>
      <c r="N116" s="2">
        <v>11.7</v>
      </c>
      <c r="O116" s="2">
        <v>15.8</v>
      </c>
      <c r="P116" s="2">
        <v>15.3</v>
      </c>
      <c r="Q116" s="2">
        <v>15.9</v>
      </c>
      <c r="R116" s="2">
        <v>14.4</v>
      </c>
      <c r="S116" s="2">
        <v>13.4</v>
      </c>
      <c r="T116" s="1">
        <v>58</v>
      </c>
      <c r="U116" s="1">
        <v>49</v>
      </c>
      <c r="V116" s="1">
        <v>50</v>
      </c>
      <c r="W116" s="1">
        <v>45</v>
      </c>
      <c r="X116" s="1">
        <v>43</v>
      </c>
      <c r="Y116" s="1">
        <v>58</v>
      </c>
      <c r="Z116" s="1">
        <v>56</v>
      </c>
      <c r="AA116" s="1">
        <v>57</v>
      </c>
      <c r="AB116" s="1">
        <v>55</v>
      </c>
      <c r="AC116" s="1">
        <v>50</v>
      </c>
      <c r="AD116" s="2">
        <v>97.7</v>
      </c>
      <c r="AE116" s="2">
        <v>195</v>
      </c>
      <c r="AF116" s="2">
        <v>78.3</v>
      </c>
      <c r="AG116" s="2">
        <v>38.9</v>
      </c>
      <c r="AH116" s="2">
        <v>68.8</v>
      </c>
      <c r="AI116" s="1">
        <v>153</v>
      </c>
      <c r="AJ116" s="2">
        <v>49.5</v>
      </c>
      <c r="AK116" s="1">
        <v>295</v>
      </c>
      <c r="AL116" s="1">
        <v>186</v>
      </c>
      <c r="AM116" s="1">
        <v>243</v>
      </c>
      <c r="AN116" s="1">
        <v>268</v>
      </c>
      <c r="AO116" s="1">
        <v>126</v>
      </c>
      <c r="AP116" s="1">
        <v>173</v>
      </c>
      <c r="AQ116" s="1">
        <v>177</v>
      </c>
      <c r="AR116" s="1">
        <v>146</v>
      </c>
    </row>
    <row r="117" spans="1:44" ht="15.6" x14ac:dyDescent="0.3">
      <c r="A117" s="1">
        <v>116</v>
      </c>
      <c r="B117" s="1">
        <v>17</v>
      </c>
      <c r="C117" s="1">
        <v>168</v>
      </c>
      <c r="D117" s="1">
        <v>70</v>
      </c>
      <c r="E117" s="2">
        <v>65.2</v>
      </c>
      <c r="F117" s="2">
        <v>71.8</v>
      </c>
      <c r="G117" s="2">
        <v>74.599999999999994</v>
      </c>
      <c r="H117" s="2">
        <v>70.599999999999994</v>
      </c>
      <c r="I117" s="2">
        <v>62.1</v>
      </c>
      <c r="J117" s="2">
        <v>19.100000000000001</v>
      </c>
      <c r="K117" s="2">
        <v>14.4</v>
      </c>
      <c r="L117" s="2">
        <v>14.1</v>
      </c>
      <c r="M117" s="2">
        <v>13.4</v>
      </c>
      <c r="N117" s="2">
        <v>12.5</v>
      </c>
      <c r="O117" s="2">
        <v>17.600000000000001</v>
      </c>
      <c r="P117" s="2">
        <v>17.899999999999999</v>
      </c>
      <c r="Q117" s="2">
        <v>17.7</v>
      </c>
      <c r="R117" s="2">
        <v>14.9</v>
      </c>
      <c r="S117" s="2">
        <v>14.8</v>
      </c>
      <c r="T117" s="1">
        <v>66</v>
      </c>
      <c r="U117" s="1">
        <v>59</v>
      </c>
      <c r="V117" s="1">
        <v>61</v>
      </c>
      <c r="W117" s="1">
        <v>57</v>
      </c>
      <c r="X117" s="1">
        <v>55</v>
      </c>
      <c r="Y117" s="1">
        <v>70</v>
      </c>
      <c r="Z117" s="1">
        <v>69</v>
      </c>
      <c r="AA117" s="1">
        <v>68</v>
      </c>
      <c r="AB117" s="1">
        <v>69</v>
      </c>
      <c r="AC117" s="1">
        <v>65</v>
      </c>
      <c r="AD117" s="2">
        <v>98.8</v>
      </c>
      <c r="AE117" s="2">
        <v>185</v>
      </c>
      <c r="AF117" s="2">
        <v>80.8</v>
      </c>
      <c r="AG117" s="2">
        <v>40.5</v>
      </c>
      <c r="AH117" s="2">
        <v>77</v>
      </c>
      <c r="AI117" s="1">
        <v>184</v>
      </c>
      <c r="AJ117" s="2">
        <v>54.7</v>
      </c>
      <c r="AK117" s="1">
        <v>255</v>
      </c>
      <c r="AL117" s="1">
        <v>208</v>
      </c>
      <c r="AM117" s="1">
        <v>236</v>
      </c>
      <c r="AN117" s="1">
        <v>275</v>
      </c>
      <c r="AO117" s="1">
        <v>128</v>
      </c>
      <c r="AP117" s="1">
        <v>197</v>
      </c>
      <c r="AQ117" s="1">
        <v>185</v>
      </c>
      <c r="AR117" s="1">
        <v>161</v>
      </c>
    </row>
    <row r="118" spans="1:44" ht="15.6" x14ac:dyDescent="0.3">
      <c r="A118" s="1">
        <v>117</v>
      </c>
      <c r="B118" s="1">
        <v>20</v>
      </c>
      <c r="C118" s="1">
        <v>175</v>
      </c>
      <c r="D118" s="1">
        <v>62</v>
      </c>
      <c r="E118" s="2">
        <v>66.5</v>
      </c>
      <c r="F118" s="2">
        <v>72.8</v>
      </c>
      <c r="G118" s="2">
        <v>80.900000000000006</v>
      </c>
      <c r="H118" s="2">
        <v>74.900000000000006</v>
      </c>
      <c r="I118" s="2">
        <v>59.7</v>
      </c>
      <c r="J118" s="2">
        <v>16.8</v>
      </c>
      <c r="K118" s="2">
        <v>12.5</v>
      </c>
      <c r="L118" s="2">
        <v>12.5</v>
      </c>
      <c r="M118" s="2">
        <v>12.1</v>
      </c>
      <c r="N118" s="2">
        <v>10.199999999999999</v>
      </c>
      <c r="O118" s="2">
        <v>12.9</v>
      </c>
      <c r="P118" s="2">
        <v>15.7</v>
      </c>
      <c r="Q118" s="2">
        <v>16</v>
      </c>
      <c r="R118" s="2">
        <v>14.7</v>
      </c>
      <c r="S118" s="2">
        <v>12.5</v>
      </c>
      <c r="T118" s="1">
        <v>66</v>
      </c>
      <c r="U118" s="1">
        <v>54</v>
      </c>
      <c r="V118" s="1">
        <v>55</v>
      </c>
      <c r="W118" s="1">
        <v>51</v>
      </c>
      <c r="X118" s="1">
        <v>45</v>
      </c>
      <c r="Y118" s="1">
        <v>68</v>
      </c>
      <c r="Z118" s="1">
        <v>66</v>
      </c>
      <c r="AA118" s="1">
        <v>69</v>
      </c>
      <c r="AB118" s="1">
        <v>65</v>
      </c>
      <c r="AC118" s="1">
        <v>54</v>
      </c>
      <c r="AD118" s="2">
        <v>96.2</v>
      </c>
      <c r="AE118" s="2">
        <v>196</v>
      </c>
      <c r="AF118" s="2">
        <v>78.400000000000006</v>
      </c>
      <c r="AG118" s="2">
        <v>36.5</v>
      </c>
      <c r="AH118" s="2">
        <v>79.400000000000006</v>
      </c>
      <c r="AI118" s="1">
        <v>166</v>
      </c>
      <c r="AJ118" s="2">
        <v>52.6</v>
      </c>
      <c r="AK118" s="1">
        <v>286</v>
      </c>
      <c r="AL118" s="1">
        <v>204</v>
      </c>
      <c r="AM118" s="1">
        <v>168</v>
      </c>
      <c r="AN118" s="1">
        <v>254</v>
      </c>
      <c r="AO118" s="1">
        <v>118</v>
      </c>
      <c r="AP118" s="1">
        <v>192</v>
      </c>
      <c r="AQ118" s="1">
        <v>193</v>
      </c>
      <c r="AR118" s="1">
        <v>163</v>
      </c>
    </row>
    <row r="119" spans="1:44" ht="15.6" x14ac:dyDescent="0.3">
      <c r="A119" s="1">
        <v>118</v>
      </c>
      <c r="B119" s="1">
        <v>19</v>
      </c>
      <c r="C119" s="1">
        <v>181</v>
      </c>
      <c r="D119" s="1">
        <v>71</v>
      </c>
      <c r="E119" s="2">
        <v>64</v>
      </c>
      <c r="F119" s="2">
        <v>73.900000000000006</v>
      </c>
      <c r="G119" s="2">
        <v>79</v>
      </c>
      <c r="H119" s="2">
        <v>73.2</v>
      </c>
      <c r="I119" s="2">
        <v>59.7</v>
      </c>
      <c r="J119" s="2">
        <v>17.600000000000001</v>
      </c>
      <c r="K119" s="2">
        <v>13</v>
      </c>
      <c r="L119" s="2">
        <v>13.3</v>
      </c>
      <c r="M119" s="2">
        <v>12.5</v>
      </c>
      <c r="N119" s="2">
        <v>11.2</v>
      </c>
      <c r="O119" s="2">
        <v>17.5</v>
      </c>
      <c r="P119" s="2">
        <v>17</v>
      </c>
      <c r="Q119" s="2">
        <v>17.8</v>
      </c>
      <c r="R119" s="2">
        <v>16.2</v>
      </c>
      <c r="S119" s="2">
        <v>14.4</v>
      </c>
      <c r="T119" s="1">
        <v>69</v>
      </c>
      <c r="U119" s="1">
        <v>59</v>
      </c>
      <c r="V119" s="1">
        <v>58</v>
      </c>
      <c r="W119" s="1">
        <v>54</v>
      </c>
      <c r="X119" s="1">
        <v>49</v>
      </c>
      <c r="Y119" s="1">
        <v>75</v>
      </c>
      <c r="Z119" s="1">
        <v>76</v>
      </c>
      <c r="AA119" s="1">
        <v>79</v>
      </c>
      <c r="AB119" s="1">
        <v>66</v>
      </c>
      <c r="AC119" s="1">
        <v>61</v>
      </c>
      <c r="AD119" s="2">
        <v>102.6</v>
      </c>
      <c r="AE119" s="2">
        <v>209</v>
      </c>
      <c r="AF119" s="2">
        <v>82.5</v>
      </c>
      <c r="AG119" s="2">
        <v>34.9</v>
      </c>
      <c r="AH119" s="2">
        <v>84.6</v>
      </c>
      <c r="AI119" s="1">
        <v>187</v>
      </c>
      <c r="AJ119" s="2">
        <v>58.5</v>
      </c>
      <c r="AK119" s="1">
        <v>285</v>
      </c>
      <c r="AL119" s="1">
        <v>199</v>
      </c>
      <c r="AM119" s="1">
        <v>266</v>
      </c>
      <c r="AN119" s="1">
        <v>222</v>
      </c>
      <c r="AO119" s="1">
        <v>135</v>
      </c>
      <c r="AP119" s="1">
        <v>202</v>
      </c>
      <c r="AQ119" s="1">
        <v>200</v>
      </c>
      <c r="AR119" s="1">
        <v>172</v>
      </c>
    </row>
    <row r="120" spans="1:44" ht="15.6" x14ac:dyDescent="0.3">
      <c r="A120" s="1">
        <v>119</v>
      </c>
      <c r="B120" s="1">
        <v>21</v>
      </c>
      <c r="C120" s="1">
        <v>180</v>
      </c>
      <c r="D120" s="1">
        <v>90</v>
      </c>
      <c r="E120" s="2">
        <v>61</v>
      </c>
      <c r="F120" s="2">
        <v>73.599999999999994</v>
      </c>
      <c r="G120" s="2">
        <v>82.3</v>
      </c>
      <c r="H120" s="2">
        <v>72.400000000000006</v>
      </c>
      <c r="I120" s="2">
        <v>57.2</v>
      </c>
      <c r="J120" s="2">
        <v>17.7</v>
      </c>
      <c r="K120" s="2">
        <v>13.8</v>
      </c>
      <c r="L120" s="2">
        <v>14.3</v>
      </c>
      <c r="M120" s="2">
        <v>12.1</v>
      </c>
      <c r="N120" s="2">
        <v>10.8</v>
      </c>
      <c r="O120" s="2">
        <v>13.1</v>
      </c>
      <c r="P120" s="2">
        <v>14.3</v>
      </c>
      <c r="Q120" s="2">
        <v>15.6</v>
      </c>
      <c r="R120" s="2">
        <v>15</v>
      </c>
      <c r="S120" s="2">
        <v>12.5</v>
      </c>
      <c r="T120" s="1">
        <v>70</v>
      </c>
      <c r="U120" s="1">
        <v>55</v>
      </c>
      <c r="V120" s="1">
        <v>58</v>
      </c>
      <c r="W120" s="1">
        <v>56</v>
      </c>
      <c r="X120" s="1">
        <v>52</v>
      </c>
      <c r="Y120" s="1">
        <v>72</v>
      </c>
      <c r="Z120" s="1">
        <v>69</v>
      </c>
      <c r="AA120" s="1">
        <v>69</v>
      </c>
      <c r="AB120" s="1">
        <v>64</v>
      </c>
      <c r="AC120" s="1">
        <v>58</v>
      </c>
      <c r="AD120" s="2">
        <v>91.5</v>
      </c>
      <c r="AE120" s="2">
        <v>205</v>
      </c>
      <c r="AF120" s="2">
        <v>78.599999999999994</v>
      </c>
      <c r="AG120" s="2">
        <v>35.1</v>
      </c>
      <c r="AH120" s="2">
        <v>77.599999999999994</v>
      </c>
      <c r="AI120" s="1">
        <v>170</v>
      </c>
      <c r="AJ120" s="2">
        <v>52.4</v>
      </c>
      <c r="AK120" s="1">
        <v>305</v>
      </c>
      <c r="AL120" s="1">
        <v>200</v>
      </c>
      <c r="AM120" s="1">
        <v>268</v>
      </c>
      <c r="AN120" s="1">
        <v>246</v>
      </c>
      <c r="AO120" s="1">
        <v>125</v>
      </c>
      <c r="AP120" s="1">
        <v>186</v>
      </c>
      <c r="AQ120" s="1">
        <v>180</v>
      </c>
      <c r="AR120" s="1">
        <v>152</v>
      </c>
    </row>
    <row r="121" spans="1:44" ht="15.6" x14ac:dyDescent="0.3">
      <c r="A121" s="1">
        <v>120</v>
      </c>
      <c r="B121" s="1">
        <v>19</v>
      </c>
      <c r="C121" s="1">
        <v>174</v>
      </c>
      <c r="D121" s="1">
        <v>53</v>
      </c>
      <c r="E121" s="2">
        <v>63</v>
      </c>
      <c r="F121" s="2">
        <v>73.5</v>
      </c>
      <c r="G121" s="2">
        <v>79</v>
      </c>
      <c r="H121" s="2">
        <v>69</v>
      </c>
      <c r="I121" s="2">
        <v>54.8</v>
      </c>
      <c r="J121" s="2">
        <v>16.100000000000001</v>
      </c>
      <c r="K121" s="2">
        <v>11.3</v>
      </c>
      <c r="L121" s="2">
        <v>11.1</v>
      </c>
      <c r="M121" s="2">
        <v>10.199999999999999</v>
      </c>
      <c r="N121" s="2">
        <v>8.6</v>
      </c>
      <c r="O121" s="2">
        <v>11.8</v>
      </c>
      <c r="P121" s="2">
        <v>14.6</v>
      </c>
      <c r="Q121" s="2">
        <v>13</v>
      </c>
      <c r="R121" s="2">
        <v>13.1</v>
      </c>
      <c r="S121" s="2">
        <v>11</v>
      </c>
      <c r="T121" s="1">
        <v>62</v>
      </c>
      <c r="U121" s="1">
        <v>50</v>
      </c>
      <c r="V121" s="1">
        <v>49</v>
      </c>
      <c r="W121" s="1">
        <v>48</v>
      </c>
      <c r="X121" s="1">
        <v>45</v>
      </c>
      <c r="Y121" s="1">
        <v>60</v>
      </c>
      <c r="Z121" s="1">
        <v>62</v>
      </c>
      <c r="AA121" s="1">
        <v>61</v>
      </c>
      <c r="AB121" s="1">
        <v>58</v>
      </c>
      <c r="AC121" s="1">
        <v>52</v>
      </c>
      <c r="AD121" s="2">
        <v>90.4</v>
      </c>
      <c r="AE121" s="2">
        <v>189</v>
      </c>
      <c r="AF121" s="2">
        <v>72.900000000000006</v>
      </c>
      <c r="AG121" s="2">
        <v>27.5</v>
      </c>
      <c r="AH121" s="2">
        <v>74.3</v>
      </c>
      <c r="AI121" s="1">
        <v>153</v>
      </c>
      <c r="AJ121" s="2">
        <v>48.1</v>
      </c>
      <c r="AK121" s="1">
        <v>285</v>
      </c>
      <c r="AL121" s="1">
        <v>193</v>
      </c>
      <c r="AM121" s="1">
        <v>245</v>
      </c>
      <c r="AN121" s="1">
        <v>207</v>
      </c>
      <c r="AO121" s="1">
        <v>120</v>
      </c>
      <c r="AP121" s="1">
        <v>203</v>
      </c>
      <c r="AQ121" s="1">
        <v>182</v>
      </c>
      <c r="AR121" s="1">
        <v>144</v>
      </c>
    </row>
    <row r="122" spans="1:44" ht="15.6" x14ac:dyDescent="0.3">
      <c r="A122" s="1">
        <v>121</v>
      </c>
      <c r="B122" s="1">
        <v>19</v>
      </c>
      <c r="C122" s="1">
        <v>171</v>
      </c>
      <c r="D122" s="1">
        <v>90</v>
      </c>
      <c r="E122" s="2">
        <v>67.400000000000006</v>
      </c>
      <c r="F122" s="2">
        <v>74</v>
      </c>
      <c r="G122" s="2">
        <v>79.8</v>
      </c>
      <c r="H122" s="2">
        <v>72</v>
      </c>
      <c r="I122" s="2">
        <v>60.1</v>
      </c>
      <c r="J122" s="2">
        <v>19.899999999999999</v>
      </c>
      <c r="K122" s="2">
        <v>15.4</v>
      </c>
      <c r="L122" s="2">
        <v>15.3</v>
      </c>
      <c r="M122" s="2">
        <v>14.8</v>
      </c>
      <c r="N122" s="2">
        <v>14.5</v>
      </c>
      <c r="O122" s="2">
        <v>17.3</v>
      </c>
      <c r="P122" s="2">
        <v>18.600000000000001</v>
      </c>
      <c r="Q122" s="2">
        <v>18.899999999999999</v>
      </c>
      <c r="R122" s="2">
        <v>16.600000000000001</v>
      </c>
      <c r="S122" s="2">
        <v>14.9</v>
      </c>
      <c r="T122" s="1">
        <v>66</v>
      </c>
      <c r="U122" s="1">
        <v>54</v>
      </c>
      <c r="V122" s="1">
        <v>56</v>
      </c>
      <c r="W122" s="1">
        <v>52</v>
      </c>
      <c r="X122" s="1">
        <v>50</v>
      </c>
      <c r="Y122" s="1">
        <v>72</v>
      </c>
      <c r="Z122" s="1">
        <v>67</v>
      </c>
      <c r="AA122" s="1">
        <v>66</v>
      </c>
      <c r="AB122" s="1">
        <v>62</v>
      </c>
      <c r="AC122" s="1">
        <v>57</v>
      </c>
      <c r="AD122" s="2">
        <v>98.2</v>
      </c>
      <c r="AE122" s="2">
        <v>198</v>
      </c>
      <c r="AF122" s="2">
        <v>82.2</v>
      </c>
      <c r="AG122" s="2">
        <v>38.200000000000003</v>
      </c>
      <c r="AH122" s="2">
        <v>83.9</v>
      </c>
      <c r="AI122" s="1">
        <v>186</v>
      </c>
      <c r="AJ122" s="2">
        <v>53.9</v>
      </c>
      <c r="AK122" s="1">
        <v>294</v>
      </c>
      <c r="AL122" s="1">
        <v>207</v>
      </c>
      <c r="AM122" s="1">
        <v>258</v>
      </c>
      <c r="AN122" s="1">
        <v>239</v>
      </c>
      <c r="AO122" s="1">
        <v>123</v>
      </c>
      <c r="AP122" s="1">
        <v>193</v>
      </c>
      <c r="AQ122" s="1">
        <v>187</v>
      </c>
      <c r="AR122" s="1">
        <v>169</v>
      </c>
    </row>
    <row r="123" spans="1:44" x14ac:dyDescent="0.3">
      <c r="A123" s="5" t="s">
        <v>44</v>
      </c>
      <c r="B123">
        <f>AVERAGE(B2:B122)</f>
        <v>22.123966942148762</v>
      </c>
      <c r="C123">
        <f t="shared" ref="C123:AR123" si="0">AVERAGE(C2:C122)</f>
        <v>170.22314049586777</v>
      </c>
      <c r="D123">
        <f t="shared" si="0"/>
        <v>66.950413223140501</v>
      </c>
      <c r="E123">
        <f t="shared" si="0"/>
        <v>65.332314049586785</v>
      </c>
      <c r="F123">
        <f t="shared" si="0"/>
        <v>72.692314049586784</v>
      </c>
      <c r="G123">
        <f t="shared" si="0"/>
        <v>80.057421487603278</v>
      </c>
      <c r="H123">
        <f t="shared" si="0"/>
        <v>74.339669421487585</v>
      </c>
      <c r="I123">
        <f t="shared" si="0"/>
        <v>60.323884297520678</v>
      </c>
      <c r="J123">
        <f t="shared" si="0"/>
        <v>19.782148760330578</v>
      </c>
      <c r="K123">
        <f t="shared" si="0"/>
        <v>15.796611570247935</v>
      </c>
      <c r="L123">
        <f t="shared" si="0"/>
        <v>15.867685950413223</v>
      </c>
      <c r="M123">
        <f t="shared" si="0"/>
        <v>14.814214876033056</v>
      </c>
      <c r="N123">
        <f t="shared" si="0"/>
        <v>13.770909090909093</v>
      </c>
      <c r="O123">
        <f t="shared" si="0"/>
        <v>18.71380165289256</v>
      </c>
      <c r="P123">
        <f t="shared" si="0"/>
        <v>18.107107438016531</v>
      </c>
      <c r="Q123">
        <f t="shared" si="0"/>
        <v>18.100247933884301</v>
      </c>
      <c r="R123">
        <f t="shared" si="0"/>
        <v>16.928016528925635</v>
      </c>
      <c r="S123">
        <f t="shared" si="0"/>
        <v>15.260165289256198</v>
      </c>
      <c r="T123">
        <f t="shared" si="0"/>
        <v>68.983471074380162</v>
      </c>
      <c r="U123">
        <f t="shared" si="0"/>
        <v>56.84297520661157</v>
      </c>
      <c r="V123">
        <f t="shared" si="0"/>
        <v>57.768595041322314</v>
      </c>
      <c r="W123">
        <f t="shared" si="0"/>
        <v>54.206611570247937</v>
      </c>
      <c r="X123">
        <f t="shared" si="0"/>
        <v>49.892561983471076</v>
      </c>
      <c r="Y123">
        <f t="shared" si="0"/>
        <v>69.36363636363636</v>
      </c>
      <c r="Z123">
        <f t="shared" si="0"/>
        <v>67.275206611570255</v>
      </c>
      <c r="AA123">
        <f t="shared" si="0"/>
        <v>66.814049586776861</v>
      </c>
      <c r="AB123">
        <f t="shared" si="0"/>
        <v>62.454545454545453</v>
      </c>
      <c r="AC123">
        <f t="shared" si="0"/>
        <v>56.81818181818182</v>
      </c>
      <c r="AD123">
        <f t="shared" si="0"/>
        <v>100.22669421487603</v>
      </c>
      <c r="AE123">
        <f t="shared" si="0"/>
        <v>201.67561983471074</v>
      </c>
      <c r="AF123">
        <f t="shared" si="0"/>
        <v>84.59942148760328</v>
      </c>
      <c r="AG123">
        <f t="shared" si="0"/>
        <v>40.137272727272716</v>
      </c>
      <c r="AH123">
        <f t="shared" si="0"/>
        <v>82.880826446280963</v>
      </c>
      <c r="AI123">
        <f t="shared" si="0"/>
        <v>179.68595041322314</v>
      </c>
      <c r="AJ123">
        <f t="shared" si="0"/>
        <v>56.811404958677699</v>
      </c>
      <c r="AK123">
        <f t="shared" si="0"/>
        <v>284.03305785123968</v>
      </c>
      <c r="AL123">
        <f t="shared" si="0"/>
        <v>210.12396694214877</v>
      </c>
      <c r="AM123">
        <f t="shared" si="0"/>
        <v>230.89256198347107</v>
      </c>
      <c r="AN123">
        <f t="shared" si="0"/>
        <v>273.07438016528926</v>
      </c>
      <c r="AO123">
        <f t="shared" si="0"/>
        <v>103.44628099173553</v>
      </c>
      <c r="AP123">
        <f t="shared" si="0"/>
        <v>187.77685950413223</v>
      </c>
      <c r="AQ123">
        <f t="shared" si="0"/>
        <v>186.52892561983472</v>
      </c>
      <c r="AR123">
        <f t="shared" si="0"/>
        <v>156.24793388429751</v>
      </c>
    </row>
    <row r="124" spans="1:44" x14ac:dyDescent="0.3">
      <c r="A124" s="5" t="s">
        <v>45</v>
      </c>
      <c r="B124">
        <f>STDEV([1]m_final!C2:C122)</f>
        <v>7.2944845007876591</v>
      </c>
      <c r="C124">
        <f>STDEV([1]m_final!D2:D122)</f>
        <v>6.2242638163156645</v>
      </c>
      <c r="D124">
        <f>STDEV([1]m_final!E2:E122)</f>
        <v>10.088649760720731</v>
      </c>
      <c r="E124">
        <f>STDEV([1]m_final!F2:F122)</f>
        <v>3.9882407901919552</v>
      </c>
      <c r="F124">
        <f>STDEV([1]m_final!G2:G122)</f>
        <v>4.5340652767559817</v>
      </c>
      <c r="G124">
        <f>STDEV([1]m_final!H2:H122)</f>
        <v>5.2118830406294681</v>
      </c>
      <c r="H124">
        <f>STDEV([1]m_final!I2:I122)</f>
        <v>5.0089386656729813</v>
      </c>
      <c r="I124">
        <f>STDEV([1]m_final!J2:J122)</f>
        <v>4.3568421997093321</v>
      </c>
      <c r="J124">
        <f>STDEV([1]m_final!K2:K122)</f>
        <v>1.6734571036288775</v>
      </c>
      <c r="K124">
        <f>STDEV([1]m_final!L2:L122)</f>
        <v>1.8252066338358257</v>
      </c>
      <c r="L124">
        <f>STDEV([1]m_final!M2:M122)</f>
        <v>1.6267276766208882</v>
      </c>
      <c r="M124">
        <f>STDEV([1]m_final!N2:N122)</f>
        <v>1.4250595028899169</v>
      </c>
      <c r="N124">
        <f>STDEV([1]m_final!O2:O122)</f>
        <v>1.6612630736881921</v>
      </c>
      <c r="O124">
        <f>STDEV([1]m_final!P2:P122)</f>
        <v>2.4454860649089962</v>
      </c>
      <c r="P124">
        <f>STDEV([1]m_final!Q2:Q122)</f>
        <v>1.8171417290241509</v>
      </c>
      <c r="Q124">
        <f>STDEV([1]m_final!R2:R122)</f>
        <v>1.7094840658367838</v>
      </c>
      <c r="R124">
        <f>STDEV([1]m_final!S2:S122)</f>
        <v>1.6564347355262303</v>
      </c>
      <c r="S124">
        <f>STDEV([1]m_final!T2:T122)</f>
        <v>1.7003073170611569</v>
      </c>
      <c r="T124">
        <f>STDEV([1]m_final!U2:U122)</f>
        <v>6.388770709970192</v>
      </c>
      <c r="U124">
        <f>STDEV([1]m_final!V2:V122)</f>
        <v>4.5570609396532653</v>
      </c>
      <c r="V124">
        <f>STDEV([1]m_final!W2:W122)</f>
        <v>4.2812777114986611</v>
      </c>
      <c r="W124">
        <f>STDEV([1]m_final!X2:X122)</f>
        <v>4.024751245671176</v>
      </c>
      <c r="X124">
        <f>STDEV([1]m_final!Y2:Y122)</f>
        <v>4.0513406276864332</v>
      </c>
      <c r="Y124">
        <f>STDEV([1]m_final!Z2:Z122)</f>
        <v>4.9782861843543431</v>
      </c>
      <c r="Z124">
        <f>STDEV([1]m_final!AA2:AA122)</f>
        <v>4.5944945494895562</v>
      </c>
      <c r="AA124">
        <f>STDEV([1]m_final!AB2:AB122)</f>
        <v>4.6565957842098209</v>
      </c>
      <c r="AB124">
        <f>STDEV([1]m_final!AC2:AC122)</f>
        <v>4.209117088733298</v>
      </c>
      <c r="AC124">
        <f>STDEV([1]m_final!AD2:AD122)</f>
        <v>3.9623225512317894</v>
      </c>
      <c r="AD124">
        <f>STDEV([1]m_final!AE2:AE122)</f>
        <v>6.046697637061869</v>
      </c>
      <c r="AE124">
        <f>STDEV([1]m_final!AF2:AF122)</f>
        <v>13.654617832596781</v>
      </c>
      <c r="AF124">
        <f>STDEV([1]m_final!AG2:AG122)</f>
        <v>5.0167021533939771</v>
      </c>
      <c r="AG124">
        <f>STDEV([1]m_final!AH2:AH122)</f>
        <v>5.4358853924637627</v>
      </c>
      <c r="AH124">
        <f>STDEV([1]m_final!AI2:AI122)</f>
        <v>5.3623852880934839</v>
      </c>
      <c r="AI124">
        <f>STDEV([1]m_final!AJ2:AJ122)</f>
        <v>24.651583133019823</v>
      </c>
      <c r="AJ124">
        <f>STDEV([1]m_final!AK2:AK122)</f>
        <v>4.3413187907564694</v>
      </c>
      <c r="AK124">
        <f>STDEV([1]m_final!AL2:AL122)</f>
        <v>28.9741073731638</v>
      </c>
      <c r="AL124">
        <f>STDEV([1]m_final!AM2:AM122)</f>
        <v>12.099979509578986</v>
      </c>
      <c r="AM124">
        <f>STDEV([1]m_final!AN2:AN122)</f>
        <v>22.115530611198906</v>
      </c>
      <c r="AN124">
        <f>STDEV([1]m_final!AO2:AO122)</f>
        <v>22.026940054266959</v>
      </c>
      <c r="AO124">
        <f>STDEV([1]m_final!AP2:AP122)</f>
        <v>19.148085375664031</v>
      </c>
      <c r="AP124">
        <f>STDEV([1]m_final!AQ2:AQ122)</f>
        <v>12.955364142126474</v>
      </c>
      <c r="AQ124">
        <f>STDEV([1]m_final!AR2:AR122)</f>
        <v>13.302928487219951</v>
      </c>
      <c r="AR124">
        <f>STDEV([1]m_final!AS2:AS122)</f>
        <v>12.64072848094308</v>
      </c>
    </row>
    <row r="125" spans="1:44" x14ac:dyDescent="0.3">
      <c r="A125" s="5" t="s">
        <v>46</v>
      </c>
      <c r="B125">
        <f>MIN(B2:B122)</f>
        <v>15</v>
      </c>
      <c r="C125">
        <f t="shared" ref="C125:AR125" si="1">MIN(C2:C122)</f>
        <v>152</v>
      </c>
      <c r="D125">
        <f t="shared" si="1"/>
        <v>45</v>
      </c>
      <c r="E125">
        <f t="shared" si="1"/>
        <v>48.53</v>
      </c>
      <c r="F125">
        <f t="shared" si="1"/>
        <v>62.95</v>
      </c>
      <c r="G125">
        <f t="shared" si="1"/>
        <v>65.5</v>
      </c>
      <c r="H125">
        <f t="shared" si="1"/>
        <v>59.76</v>
      </c>
      <c r="I125">
        <f t="shared" si="1"/>
        <v>40.44</v>
      </c>
      <c r="J125">
        <f t="shared" si="1"/>
        <v>14.8</v>
      </c>
      <c r="K125">
        <f t="shared" si="1"/>
        <v>10.46</v>
      </c>
      <c r="L125">
        <f t="shared" si="1"/>
        <v>9.7200000000000006</v>
      </c>
      <c r="M125">
        <f t="shared" si="1"/>
        <v>9.68</v>
      </c>
      <c r="N125">
        <f t="shared" si="1"/>
        <v>8.56</v>
      </c>
      <c r="O125">
        <f t="shared" si="1"/>
        <v>11.8</v>
      </c>
      <c r="P125">
        <f t="shared" si="1"/>
        <v>12.08</v>
      </c>
      <c r="Q125">
        <f t="shared" si="1"/>
        <v>12.72</v>
      </c>
      <c r="R125">
        <f t="shared" si="1"/>
        <v>9.9700000000000006</v>
      </c>
      <c r="S125">
        <f t="shared" si="1"/>
        <v>8.84</v>
      </c>
      <c r="T125">
        <f t="shared" si="1"/>
        <v>54</v>
      </c>
      <c r="U125">
        <f t="shared" si="1"/>
        <v>46</v>
      </c>
      <c r="V125">
        <f t="shared" si="1"/>
        <v>49</v>
      </c>
      <c r="W125">
        <f t="shared" si="1"/>
        <v>44</v>
      </c>
      <c r="X125">
        <f t="shared" si="1"/>
        <v>40</v>
      </c>
      <c r="Y125">
        <f t="shared" si="1"/>
        <v>50</v>
      </c>
      <c r="Z125">
        <f t="shared" si="1"/>
        <v>53</v>
      </c>
      <c r="AA125">
        <f t="shared" si="1"/>
        <v>54</v>
      </c>
      <c r="AB125">
        <f t="shared" si="1"/>
        <v>54</v>
      </c>
      <c r="AC125">
        <f t="shared" si="1"/>
        <v>49</v>
      </c>
      <c r="AD125">
        <f t="shared" si="1"/>
        <v>81.7</v>
      </c>
      <c r="AE125">
        <f t="shared" si="1"/>
        <v>173</v>
      </c>
      <c r="AF125">
        <f t="shared" si="1"/>
        <v>71.2</v>
      </c>
      <c r="AG125">
        <f t="shared" si="1"/>
        <v>22.4</v>
      </c>
      <c r="AH125">
        <f t="shared" si="1"/>
        <v>59.1</v>
      </c>
      <c r="AI125">
        <f t="shared" si="1"/>
        <v>144</v>
      </c>
      <c r="AJ125">
        <f t="shared" si="1"/>
        <v>44.8</v>
      </c>
      <c r="AK125">
        <f t="shared" si="1"/>
        <v>170</v>
      </c>
      <c r="AL125">
        <f t="shared" si="1"/>
        <v>186</v>
      </c>
      <c r="AM125">
        <f t="shared" si="1"/>
        <v>168</v>
      </c>
      <c r="AN125">
        <f t="shared" si="1"/>
        <v>205</v>
      </c>
      <c r="AO125">
        <f t="shared" si="1"/>
        <v>60</v>
      </c>
      <c r="AP125">
        <f t="shared" si="1"/>
        <v>146</v>
      </c>
      <c r="AQ125">
        <f t="shared" si="1"/>
        <v>154</v>
      </c>
      <c r="AR125">
        <f t="shared" si="1"/>
        <v>125</v>
      </c>
    </row>
    <row r="126" spans="1:44" x14ac:dyDescent="0.3">
      <c r="A126" s="5" t="s">
        <v>47</v>
      </c>
      <c r="B126">
        <f>MAX(B2:B122)</f>
        <v>67</v>
      </c>
      <c r="C126">
        <f t="shared" ref="C126:AR126" si="2">MAX(C2:C122)</f>
        <v>187</v>
      </c>
      <c r="D126">
        <f t="shared" si="2"/>
        <v>95</v>
      </c>
      <c r="E126">
        <f t="shared" si="2"/>
        <v>75.599999999999994</v>
      </c>
      <c r="F126">
        <f t="shared" si="2"/>
        <v>87.4</v>
      </c>
      <c r="G126">
        <f t="shared" si="2"/>
        <v>92.32</v>
      </c>
      <c r="H126">
        <f t="shared" si="2"/>
        <v>85.6</v>
      </c>
      <c r="I126">
        <f t="shared" si="2"/>
        <v>72.3</v>
      </c>
      <c r="J126">
        <f t="shared" si="2"/>
        <v>23.42</v>
      </c>
      <c r="K126">
        <f t="shared" si="2"/>
        <v>21.2</v>
      </c>
      <c r="L126">
        <f t="shared" si="2"/>
        <v>19.5</v>
      </c>
      <c r="M126">
        <f t="shared" si="2"/>
        <v>18.899999999999999</v>
      </c>
      <c r="N126">
        <f t="shared" si="2"/>
        <v>17.8</v>
      </c>
      <c r="O126">
        <f t="shared" si="2"/>
        <v>25.2</v>
      </c>
      <c r="P126">
        <f t="shared" si="2"/>
        <v>21.1</v>
      </c>
      <c r="Q126">
        <f t="shared" si="2"/>
        <v>23.1</v>
      </c>
      <c r="R126">
        <f t="shared" si="2"/>
        <v>20.8</v>
      </c>
      <c r="S126">
        <f t="shared" si="2"/>
        <v>19.2</v>
      </c>
      <c r="T126">
        <f t="shared" si="2"/>
        <v>87</v>
      </c>
      <c r="U126">
        <f t="shared" si="2"/>
        <v>70</v>
      </c>
      <c r="V126">
        <f t="shared" si="2"/>
        <v>70</v>
      </c>
      <c r="W126">
        <f t="shared" si="2"/>
        <v>64</v>
      </c>
      <c r="X126">
        <f t="shared" si="2"/>
        <v>65</v>
      </c>
      <c r="Y126">
        <f t="shared" si="2"/>
        <v>80</v>
      </c>
      <c r="Z126">
        <f t="shared" si="2"/>
        <v>78</v>
      </c>
      <c r="AA126">
        <f t="shared" si="2"/>
        <v>79</v>
      </c>
      <c r="AB126">
        <f t="shared" si="2"/>
        <v>72</v>
      </c>
      <c r="AC126">
        <f t="shared" si="2"/>
        <v>69</v>
      </c>
      <c r="AD126">
        <f t="shared" si="2"/>
        <v>115.1</v>
      </c>
      <c r="AE126">
        <f t="shared" si="2"/>
        <v>250</v>
      </c>
      <c r="AF126">
        <f t="shared" si="2"/>
        <v>96.33</v>
      </c>
      <c r="AG126">
        <f t="shared" si="2"/>
        <v>50.8</v>
      </c>
      <c r="AH126">
        <f t="shared" si="2"/>
        <v>96.26</v>
      </c>
      <c r="AI126">
        <f t="shared" si="2"/>
        <v>272</v>
      </c>
      <c r="AJ126">
        <f t="shared" si="2"/>
        <v>68.400000000000006</v>
      </c>
      <c r="AK126">
        <f t="shared" si="2"/>
        <v>350</v>
      </c>
      <c r="AL126">
        <f t="shared" si="2"/>
        <v>256</v>
      </c>
      <c r="AM126">
        <f t="shared" si="2"/>
        <v>280</v>
      </c>
      <c r="AN126">
        <f t="shared" si="2"/>
        <v>312</v>
      </c>
      <c r="AO126">
        <f t="shared" si="2"/>
        <v>145</v>
      </c>
      <c r="AP126">
        <f t="shared" si="2"/>
        <v>222</v>
      </c>
      <c r="AQ126">
        <f t="shared" si="2"/>
        <v>232</v>
      </c>
      <c r="AR126">
        <f t="shared" si="2"/>
        <v>192</v>
      </c>
    </row>
    <row r="127" spans="1:44" x14ac:dyDescent="0.3">
      <c r="A127" s="5" t="s">
        <v>48</v>
      </c>
      <c r="B127">
        <f>VAR(B2:B122)</f>
        <v>53.209504132231388</v>
      </c>
      <c r="C127">
        <f t="shared" ref="C127:AR127" si="3">VAR(C2:C122)</f>
        <v>38.741460055096439</v>
      </c>
      <c r="D127">
        <f t="shared" si="3"/>
        <v>101.78085399449046</v>
      </c>
      <c r="E127">
        <f t="shared" si="3"/>
        <v>15.90606460055095</v>
      </c>
      <c r="F127">
        <f t="shared" si="3"/>
        <v>20.557747933884297</v>
      </c>
      <c r="G127">
        <f t="shared" si="3"/>
        <v>27.163724829201069</v>
      </c>
      <c r="H127">
        <f t="shared" si="3"/>
        <v>25.08946655647383</v>
      </c>
      <c r="I127">
        <f t="shared" si="3"/>
        <v>18.982073953168051</v>
      </c>
      <c r="J127">
        <f t="shared" si="3"/>
        <v>2.8004586776859517</v>
      </c>
      <c r="K127">
        <f t="shared" si="3"/>
        <v>3.3313792561983062</v>
      </c>
      <c r="L127">
        <f t="shared" si="3"/>
        <v>2.6462429338843929</v>
      </c>
      <c r="M127">
        <f t="shared" si="3"/>
        <v>2.0307945867768571</v>
      </c>
      <c r="N127">
        <f t="shared" si="3"/>
        <v>2.75979499999994</v>
      </c>
      <c r="O127">
        <f t="shared" si="3"/>
        <v>5.9804020936640878</v>
      </c>
      <c r="P127">
        <f t="shared" si="3"/>
        <v>3.3020040633608807</v>
      </c>
      <c r="Q127">
        <f t="shared" si="3"/>
        <v>2.9223357713498617</v>
      </c>
      <c r="R127">
        <f t="shared" si="3"/>
        <v>2.7437760330578524</v>
      </c>
      <c r="S127">
        <f t="shared" si="3"/>
        <v>2.8910449724517093</v>
      </c>
      <c r="T127">
        <f t="shared" si="3"/>
        <v>40.816391184573035</v>
      </c>
      <c r="U127">
        <f t="shared" si="3"/>
        <v>20.766804407713501</v>
      </c>
      <c r="V127">
        <f t="shared" si="3"/>
        <v>18.329338842975215</v>
      </c>
      <c r="W127">
        <f t="shared" si="3"/>
        <v>16.198622589531684</v>
      </c>
      <c r="X127">
        <f t="shared" si="3"/>
        <v>16.413360881542705</v>
      </c>
      <c r="Y127">
        <f t="shared" si="3"/>
        <v>24.783333333333324</v>
      </c>
      <c r="Z127">
        <f t="shared" si="3"/>
        <v>21.109380165289242</v>
      </c>
      <c r="AA127">
        <f t="shared" si="3"/>
        <v>21.683884297520681</v>
      </c>
      <c r="AB127">
        <f t="shared" si="3"/>
        <v>17.716666666666672</v>
      </c>
      <c r="AC127">
        <f t="shared" si="3"/>
        <v>15.699999999999998</v>
      </c>
      <c r="AD127">
        <f t="shared" si="3"/>
        <v>36.56255231404959</v>
      </c>
      <c r="AE127">
        <f t="shared" si="3"/>
        <v>186.44858815427003</v>
      </c>
      <c r="AF127">
        <f t="shared" si="3"/>
        <v>25.167300495867771</v>
      </c>
      <c r="AG127">
        <f t="shared" si="3"/>
        <v>29.548850000000918</v>
      </c>
      <c r="AH127">
        <f t="shared" si="3"/>
        <v>28.755175977961439</v>
      </c>
      <c r="AI127">
        <f t="shared" si="3"/>
        <v>607.70055096418753</v>
      </c>
      <c r="AJ127">
        <f t="shared" si="3"/>
        <v>18.847048842975212</v>
      </c>
      <c r="AK127">
        <f t="shared" si="3"/>
        <v>839.49889807162492</v>
      </c>
      <c r="AL127">
        <f t="shared" si="3"/>
        <v>146.40950413223135</v>
      </c>
      <c r="AM127">
        <f t="shared" si="3"/>
        <v>489.09669421487592</v>
      </c>
      <c r="AN127">
        <f t="shared" si="3"/>
        <v>485.18608815427001</v>
      </c>
      <c r="AO127">
        <f t="shared" si="3"/>
        <v>366.6491735537187</v>
      </c>
      <c r="AP127">
        <f t="shared" si="3"/>
        <v>167.84146005509643</v>
      </c>
      <c r="AQ127">
        <f t="shared" si="3"/>
        <v>176.96790633608811</v>
      </c>
      <c r="AR127">
        <f t="shared" si="3"/>
        <v>159.78801652892557</v>
      </c>
    </row>
    <row r="128" spans="1:44" x14ac:dyDescent="0.3">
      <c r="A128" s="7" t="s">
        <v>54</v>
      </c>
      <c r="E128">
        <f>CORREL($C$2:$C$122,E2:E122)</f>
        <v>-2.9797430502945282E-2</v>
      </c>
      <c r="F128">
        <f t="shared" ref="F128:AR128" si="4">CORREL($C$2:$C$122,F2:F122)</f>
        <v>0.1706952996584935</v>
      </c>
      <c r="G128">
        <f t="shared" si="4"/>
        <v>0.13487141248426032</v>
      </c>
      <c r="H128">
        <f t="shared" si="4"/>
        <v>-1.6762133276116566E-2</v>
      </c>
      <c r="I128">
        <f t="shared" si="4"/>
        <v>0.17925123981848404</v>
      </c>
      <c r="J128">
        <f t="shared" si="4"/>
        <v>-2.3711843146059265E-2</v>
      </c>
      <c r="K128">
        <f t="shared" si="4"/>
        <v>-0.15604304858968213</v>
      </c>
      <c r="L128">
        <f t="shared" si="4"/>
        <v>-0.11705758113675585</v>
      </c>
      <c r="M128">
        <f t="shared" si="4"/>
        <v>-0.15136675785557116</v>
      </c>
      <c r="N128">
        <f t="shared" si="4"/>
        <v>-0.26769024811144626</v>
      </c>
      <c r="O128">
        <f t="shared" si="4"/>
        <v>-0.21540064535884657</v>
      </c>
      <c r="P128">
        <f t="shared" si="4"/>
        <v>-0.1982928884530481</v>
      </c>
      <c r="Q128">
        <f t="shared" si="4"/>
        <v>-0.13658529759708352</v>
      </c>
      <c r="R128">
        <f t="shared" si="4"/>
        <v>-0.13333742129294207</v>
      </c>
      <c r="S128">
        <f t="shared" si="4"/>
        <v>-0.19068377878144424</v>
      </c>
      <c r="T128">
        <f t="shared" si="4"/>
        <v>-0.25871609784769634</v>
      </c>
      <c r="U128">
        <f t="shared" si="4"/>
        <v>-0.15476009485427347</v>
      </c>
      <c r="V128">
        <f t="shared" si="4"/>
        <v>-0.22164181606107103</v>
      </c>
      <c r="W128">
        <f t="shared" si="4"/>
        <v>-0.21175988550181374</v>
      </c>
      <c r="X128">
        <f t="shared" si="4"/>
        <v>-0.14907473093346427</v>
      </c>
      <c r="Y128">
        <f t="shared" si="4"/>
        <v>-7.8480769047470297E-2</v>
      </c>
      <c r="Z128">
        <f t="shared" si="4"/>
        <v>-6.3680319946251479E-2</v>
      </c>
      <c r="AA128">
        <f t="shared" si="4"/>
        <v>9.8480216564234224E-2</v>
      </c>
      <c r="AB128">
        <f t="shared" si="4"/>
        <v>0.26583020723058587</v>
      </c>
      <c r="AC128">
        <f t="shared" si="4"/>
        <v>0.20912588779038557</v>
      </c>
      <c r="AD128">
        <f t="shared" si="4"/>
        <v>6.5280442009224504E-2</v>
      </c>
      <c r="AE128">
        <f t="shared" si="4"/>
        <v>-7.4510516801540288E-3</v>
      </c>
      <c r="AF128">
        <f t="shared" si="4"/>
        <v>-8.0582251116418757E-2</v>
      </c>
      <c r="AG128">
        <f t="shared" si="4"/>
        <v>-0.13077090249921944</v>
      </c>
      <c r="AH128">
        <f t="shared" si="4"/>
        <v>-8.6015654200035027E-2</v>
      </c>
      <c r="AI128">
        <f t="shared" si="4"/>
        <v>-0.30813326633893701</v>
      </c>
      <c r="AJ128">
        <f t="shared" si="4"/>
        <v>-0.15971161107323109</v>
      </c>
      <c r="AK128">
        <f t="shared" si="4"/>
        <v>0.17827687556980029</v>
      </c>
      <c r="AL128">
        <f t="shared" si="4"/>
        <v>3.5479810294245046E-2</v>
      </c>
      <c r="AM128">
        <f t="shared" si="4"/>
        <v>0.23403677606073839</v>
      </c>
      <c r="AN128">
        <f t="shared" si="4"/>
        <v>4.0111245010230742E-3</v>
      </c>
      <c r="AO128">
        <f t="shared" si="4"/>
        <v>0.42951903614775405</v>
      </c>
      <c r="AP128">
        <f t="shared" si="4"/>
        <v>-0.12059873898822825</v>
      </c>
      <c r="AQ128">
        <f t="shared" si="4"/>
        <v>-0.23794829438301915</v>
      </c>
      <c r="AR128">
        <f t="shared" si="4"/>
        <v>-0.28212594482884118</v>
      </c>
    </row>
    <row r="129" spans="1:44" x14ac:dyDescent="0.3">
      <c r="A129" s="7" t="s">
        <v>55</v>
      </c>
      <c r="E129">
        <f>CORREL($D$2:$D$122,E2:E122)</f>
        <v>0.20636676185024261</v>
      </c>
      <c r="F129">
        <f t="shared" ref="F129:AR129" si="5">CORREL($D$2:$D$122,F2:F122)</f>
        <v>0.10733501675387082</v>
      </c>
      <c r="G129">
        <f t="shared" si="5"/>
        <v>7.7199590770772097E-2</v>
      </c>
      <c r="H129">
        <f t="shared" si="5"/>
        <v>1.0517817607154092E-3</v>
      </c>
      <c r="I129">
        <f t="shared" si="5"/>
        <v>0.1293763814744614</v>
      </c>
      <c r="J129">
        <f t="shared" si="5"/>
        <v>0.23855115994058715</v>
      </c>
      <c r="K129">
        <f t="shared" si="5"/>
        <v>9.0583739465448121E-2</v>
      </c>
      <c r="L129">
        <f t="shared" si="5"/>
        <v>4.0386408205220395E-2</v>
      </c>
      <c r="M129">
        <f t="shared" si="5"/>
        <v>0.11995800666540822</v>
      </c>
      <c r="N129">
        <f t="shared" si="5"/>
        <v>3.9387391108985197E-2</v>
      </c>
      <c r="O129">
        <f t="shared" si="5"/>
        <v>0.17321256042107891</v>
      </c>
      <c r="P129">
        <f t="shared" si="5"/>
        <v>7.6186456420536702E-2</v>
      </c>
      <c r="Q129">
        <f t="shared" si="5"/>
        <v>0.13567648675875071</v>
      </c>
      <c r="R129">
        <f t="shared" si="5"/>
        <v>0.1500382383531281</v>
      </c>
      <c r="S129">
        <f t="shared" si="5"/>
        <v>7.7315689661218143E-2</v>
      </c>
      <c r="T129">
        <f t="shared" si="5"/>
        <v>6.8770007550456883E-2</v>
      </c>
      <c r="U129">
        <f t="shared" si="5"/>
        <v>0.11166636245457719</v>
      </c>
      <c r="V129">
        <f t="shared" si="5"/>
        <v>6.7452508568113606E-2</v>
      </c>
      <c r="W129">
        <f t="shared" si="5"/>
        <v>0.1088225457025789</v>
      </c>
      <c r="X129">
        <f t="shared" si="5"/>
        <v>6.6131449896352237E-2</v>
      </c>
      <c r="Y129">
        <f t="shared" si="5"/>
        <v>0.30018436206792037</v>
      </c>
      <c r="Z129">
        <f t="shared" si="5"/>
        <v>0.28473111963536446</v>
      </c>
      <c r="AA129">
        <f t="shared" si="5"/>
        <v>0.22774196071640981</v>
      </c>
      <c r="AB129">
        <f t="shared" si="5"/>
        <v>0.28901276905085793</v>
      </c>
      <c r="AC129">
        <f t="shared" si="5"/>
        <v>0.2411765710436154</v>
      </c>
      <c r="AD129">
        <f t="shared" si="5"/>
        <v>0.15226298942379526</v>
      </c>
      <c r="AE129">
        <f t="shared" si="5"/>
        <v>2.6514370144763284E-2</v>
      </c>
      <c r="AF129">
        <f t="shared" si="5"/>
        <v>0.13875508365436515</v>
      </c>
      <c r="AG129">
        <f t="shared" si="5"/>
        <v>0.11986885126870364</v>
      </c>
      <c r="AH129">
        <f t="shared" si="5"/>
        <v>7.0508548767254584E-2</v>
      </c>
      <c r="AI129">
        <f t="shared" si="5"/>
        <v>1.1329382354473857E-2</v>
      </c>
      <c r="AJ129">
        <f t="shared" si="5"/>
        <v>0.21163015292688453</v>
      </c>
      <c r="AK129">
        <f t="shared" si="5"/>
        <v>0.14212094476326631</v>
      </c>
      <c r="AL129">
        <f t="shared" si="5"/>
        <v>0.17569782590428903</v>
      </c>
      <c r="AM129">
        <f t="shared" si="5"/>
        <v>0.35857140621228772</v>
      </c>
      <c r="AN129">
        <f t="shared" si="5"/>
        <v>0.12762931520525855</v>
      </c>
      <c r="AO129">
        <f t="shared" si="5"/>
        <v>0.17516965413081137</v>
      </c>
      <c r="AP129">
        <f t="shared" si="5"/>
        <v>-8.3739289237357486E-3</v>
      </c>
      <c r="AQ129">
        <f t="shared" si="5"/>
        <v>-2.7558249594815183E-2</v>
      </c>
      <c r="AR129">
        <f t="shared" si="5"/>
        <v>-3.7999036361820282E-2</v>
      </c>
    </row>
    <row r="130" spans="1:44" x14ac:dyDescent="0.3">
      <c r="A130" s="7" t="s">
        <v>60</v>
      </c>
      <c r="B130">
        <f>SKEW(B2:B122)</f>
        <v>3.7045028129835691</v>
      </c>
      <c r="C130">
        <f t="shared" ref="C130:AR130" si="6">SKEW(C2:C122)</f>
        <v>-0.24697550132478452</v>
      </c>
      <c r="D130">
        <f t="shared" si="6"/>
        <v>0.47510701129649779</v>
      </c>
      <c r="E130">
        <f t="shared" si="6"/>
        <v>-0.12139847354723064</v>
      </c>
      <c r="F130">
        <f t="shared" si="6"/>
        <v>0.52358108055562902</v>
      </c>
      <c r="G130">
        <f t="shared" si="6"/>
        <v>-6.7051004751514001E-2</v>
      </c>
      <c r="H130">
        <f t="shared" si="6"/>
        <v>-1.9603487766336435E-2</v>
      </c>
      <c r="I130">
        <f t="shared" si="6"/>
        <v>-0.1971011860952141</v>
      </c>
      <c r="J130">
        <f t="shared" si="6"/>
        <v>-0.32060433441375297</v>
      </c>
      <c r="K130">
        <f t="shared" si="6"/>
        <v>-0.10670938591806244</v>
      </c>
      <c r="L130">
        <f t="shared" si="6"/>
        <v>-0.44478333969528633</v>
      </c>
      <c r="M130">
        <f t="shared" si="6"/>
        <v>-0.42110335384014042</v>
      </c>
      <c r="N130">
        <f t="shared" si="6"/>
        <v>-0.39669842829846869</v>
      </c>
      <c r="O130">
        <f t="shared" si="6"/>
        <v>-0.47515961760131431</v>
      </c>
      <c r="P130">
        <f t="shared" si="6"/>
        <v>-0.55438132079985569</v>
      </c>
      <c r="Q130">
        <f t="shared" si="6"/>
        <v>-0.13514481526940419</v>
      </c>
      <c r="R130">
        <f t="shared" si="6"/>
        <v>-0.57475607869536294</v>
      </c>
      <c r="S130">
        <f t="shared" si="6"/>
        <v>-0.37941215014245433</v>
      </c>
      <c r="T130">
        <f t="shared" si="6"/>
        <v>0.70365687863291304</v>
      </c>
      <c r="U130">
        <f t="shared" si="6"/>
        <v>0.6175720963599749</v>
      </c>
      <c r="V130">
        <f t="shared" si="6"/>
        <v>0.25919564135518697</v>
      </c>
      <c r="W130">
        <f t="shared" si="6"/>
        <v>0.10385524317133643</v>
      </c>
      <c r="X130">
        <f t="shared" si="6"/>
        <v>0.32544569128047102</v>
      </c>
      <c r="Y130">
        <f t="shared" si="6"/>
        <v>-0.60588972793883944</v>
      </c>
      <c r="Z130">
        <f t="shared" si="6"/>
        <v>-0.15977145682952942</v>
      </c>
      <c r="AA130">
        <f t="shared" si="6"/>
        <v>0.14733519469255937</v>
      </c>
      <c r="AB130">
        <f t="shared" si="6"/>
        <v>0.37776038890917729</v>
      </c>
      <c r="AC130">
        <f t="shared" si="6"/>
        <v>0.49666969428052005</v>
      </c>
      <c r="AD130">
        <f t="shared" si="6"/>
        <v>-5.2676891369166617E-2</v>
      </c>
      <c r="AE130">
        <f t="shared" si="6"/>
        <v>0.76981192064850312</v>
      </c>
      <c r="AF130">
        <f t="shared" si="6"/>
        <v>-0.12338340296174616</v>
      </c>
      <c r="AG130">
        <f t="shared" si="6"/>
        <v>-0.65973518226997607</v>
      </c>
      <c r="AH130">
        <f t="shared" si="6"/>
        <v>-0.51722439637120143</v>
      </c>
      <c r="AI130">
        <f t="shared" si="6"/>
        <v>2.2267014674978665</v>
      </c>
      <c r="AJ130">
        <f t="shared" si="6"/>
        <v>-0.34234829784139159</v>
      </c>
      <c r="AK130">
        <f t="shared" si="6"/>
        <v>-2.2027303026028475</v>
      </c>
      <c r="AL130">
        <f t="shared" si="6"/>
        <v>1.2320266549687244</v>
      </c>
      <c r="AM130">
        <f t="shared" si="6"/>
        <v>-8.9035271173682155E-3</v>
      </c>
      <c r="AN130">
        <f t="shared" si="6"/>
        <v>-1.0033987435514145</v>
      </c>
      <c r="AO130">
        <f t="shared" si="6"/>
        <v>-6.4989455066756519E-2</v>
      </c>
      <c r="AP130">
        <f t="shared" si="6"/>
        <v>-3.495763795757835E-2</v>
      </c>
      <c r="AQ130">
        <f t="shared" si="6"/>
        <v>0.43239950094624641</v>
      </c>
      <c r="AR130">
        <f t="shared" si="6"/>
        <v>-5.7421978842963586E-2</v>
      </c>
    </row>
    <row r="131" spans="1:44" x14ac:dyDescent="0.3">
      <c r="A131" s="7" t="s">
        <v>61</v>
      </c>
      <c r="B131">
        <f>KURT(B2:B122)</f>
        <v>16.904361160041361</v>
      </c>
      <c r="C131">
        <f t="shared" ref="C131:AR131" si="7">KURT(C2:C122)</f>
        <v>1.1350511769189708</v>
      </c>
      <c r="D131">
        <f t="shared" si="7"/>
        <v>0.17993858875778335</v>
      </c>
      <c r="E131">
        <f t="shared" si="7"/>
        <v>2.1709688543030827</v>
      </c>
      <c r="F131">
        <f t="shared" si="7"/>
        <v>1.1730791281983448</v>
      </c>
      <c r="G131">
        <f t="shared" si="7"/>
        <v>-4.209278617713208E-2</v>
      </c>
      <c r="H131">
        <f t="shared" si="7"/>
        <v>0.41598359183025435</v>
      </c>
      <c r="I131">
        <f t="shared" si="7"/>
        <v>4.0263202748755695</v>
      </c>
      <c r="J131">
        <f t="shared" si="7"/>
        <v>-0.15708364877477221</v>
      </c>
      <c r="K131">
        <f t="shared" si="7"/>
        <v>0.46523265933225755</v>
      </c>
      <c r="L131">
        <f t="shared" si="7"/>
        <v>1.1915853759375405</v>
      </c>
      <c r="M131">
        <f t="shared" si="7"/>
        <v>1.5609184472980226</v>
      </c>
      <c r="N131">
        <f t="shared" si="7"/>
        <v>0.74945747130820672</v>
      </c>
      <c r="O131">
        <f t="shared" si="7"/>
        <v>9.1629844043459308E-2</v>
      </c>
      <c r="P131">
        <f t="shared" si="7"/>
        <v>-4.2188209619901773E-2</v>
      </c>
      <c r="Q131">
        <f t="shared" si="7"/>
        <v>0.94136112303932595</v>
      </c>
      <c r="R131">
        <f t="shared" si="7"/>
        <v>1.6071805805639805</v>
      </c>
      <c r="S131">
        <f t="shared" si="7"/>
        <v>0.8651245300961472</v>
      </c>
      <c r="T131">
        <f t="shared" si="7"/>
        <v>0.94894200600796541</v>
      </c>
      <c r="U131">
        <f t="shared" si="7"/>
        <v>0.16300040633886415</v>
      </c>
      <c r="V131">
        <f t="shared" si="7"/>
        <v>-0.23459279844208636</v>
      </c>
      <c r="W131">
        <f t="shared" si="7"/>
        <v>-0.19909995416083159</v>
      </c>
      <c r="X131">
        <f t="shared" si="7"/>
        <v>1.0561910572538755</v>
      </c>
      <c r="Y131">
        <f t="shared" si="7"/>
        <v>1.2428060787392985</v>
      </c>
      <c r="Z131">
        <f t="shared" si="7"/>
        <v>0.22133260304670843</v>
      </c>
      <c r="AA131">
        <f t="shared" si="7"/>
        <v>-2.7404725583421996E-2</v>
      </c>
      <c r="AB131">
        <f t="shared" si="7"/>
        <v>-0.35302233573166619</v>
      </c>
      <c r="AC131">
        <f t="shared" si="7"/>
        <v>0.25155253538342492</v>
      </c>
      <c r="AD131">
        <f t="shared" si="7"/>
        <v>0.27255243909452487</v>
      </c>
      <c r="AE131">
        <f t="shared" si="7"/>
        <v>2.6675627900553502</v>
      </c>
      <c r="AF131">
        <f t="shared" si="7"/>
        <v>0.14960296759916192</v>
      </c>
      <c r="AG131">
        <f t="shared" si="7"/>
        <v>0.6122789576362706</v>
      </c>
      <c r="AH131">
        <f t="shared" si="7"/>
        <v>2.864177804308067</v>
      </c>
      <c r="AI131">
        <f t="shared" si="7"/>
        <v>5.5739190398461957</v>
      </c>
      <c r="AJ131">
        <f t="shared" si="7"/>
        <v>0.47632365799627818</v>
      </c>
      <c r="AK131">
        <f t="shared" si="7"/>
        <v>6.3001653439077678</v>
      </c>
      <c r="AL131">
        <f t="shared" si="7"/>
        <v>3.1031404173765313</v>
      </c>
      <c r="AM131">
        <f t="shared" si="7"/>
        <v>-9.8929682531845309E-2</v>
      </c>
      <c r="AN131">
        <f t="shared" si="7"/>
        <v>1.6801906107673226</v>
      </c>
      <c r="AO131">
        <f t="shared" si="7"/>
        <v>-0.93225504686234428</v>
      </c>
      <c r="AP131">
        <f t="shared" si="7"/>
        <v>0.32989062724608198</v>
      </c>
      <c r="AQ131">
        <f t="shared" si="7"/>
        <v>1.324879456235017</v>
      </c>
      <c r="AR131">
        <f t="shared" si="7"/>
        <v>0.25729253919956196</v>
      </c>
    </row>
    <row r="132" spans="1:44" x14ac:dyDescent="0.3">
      <c r="A132" t="s">
        <v>80</v>
      </c>
      <c r="E132">
        <f>_xlfn.PERCENTILE.EXC(E2:E122, 0.05)</f>
        <v>60.449999999999996</v>
      </c>
      <c r="F132">
        <f t="shared" ref="F132:AR132" si="8">_xlfn.PERCENTILE.EXC(F2:F122, 0.05)</f>
        <v>65.417000000000002</v>
      </c>
      <c r="G132">
        <f t="shared" si="8"/>
        <v>70.769000000000005</v>
      </c>
      <c r="H132">
        <f t="shared" si="8"/>
        <v>66.61</v>
      </c>
      <c r="I132">
        <f t="shared" si="8"/>
        <v>54.83</v>
      </c>
      <c r="J132">
        <f t="shared" si="8"/>
        <v>17.107000000000003</v>
      </c>
      <c r="K132">
        <f t="shared" si="8"/>
        <v>12.356</v>
      </c>
      <c r="L132">
        <f t="shared" si="8"/>
        <v>13.41</v>
      </c>
      <c r="M132">
        <f t="shared" si="8"/>
        <v>12.5</v>
      </c>
      <c r="N132">
        <f t="shared" si="8"/>
        <v>11.01</v>
      </c>
      <c r="O132">
        <f t="shared" si="8"/>
        <v>13.9</v>
      </c>
      <c r="P132">
        <f t="shared" si="8"/>
        <v>14.82</v>
      </c>
      <c r="Q132">
        <f t="shared" si="8"/>
        <v>15.61</v>
      </c>
      <c r="R132">
        <f t="shared" si="8"/>
        <v>14.405000000000001</v>
      </c>
      <c r="S132">
        <f t="shared" si="8"/>
        <v>12.5</v>
      </c>
      <c r="T132">
        <f t="shared" si="8"/>
        <v>59</v>
      </c>
      <c r="U132">
        <f t="shared" si="8"/>
        <v>50.1</v>
      </c>
      <c r="V132">
        <f t="shared" si="8"/>
        <v>51</v>
      </c>
      <c r="W132">
        <f t="shared" si="8"/>
        <v>48</v>
      </c>
      <c r="X132">
        <f t="shared" si="8"/>
        <v>44</v>
      </c>
      <c r="Y132">
        <f t="shared" si="8"/>
        <v>60</v>
      </c>
      <c r="Z132">
        <f t="shared" si="8"/>
        <v>60</v>
      </c>
      <c r="AA132">
        <f t="shared" si="8"/>
        <v>60</v>
      </c>
      <c r="AB132">
        <f t="shared" si="8"/>
        <v>55.1</v>
      </c>
      <c r="AC132">
        <f t="shared" si="8"/>
        <v>50</v>
      </c>
      <c r="AD132">
        <f t="shared" si="8"/>
        <v>90.445000000000007</v>
      </c>
      <c r="AE132">
        <f t="shared" si="8"/>
        <v>175</v>
      </c>
      <c r="AF132">
        <f t="shared" si="8"/>
        <v>74.823999999999998</v>
      </c>
      <c r="AG132">
        <f t="shared" si="8"/>
        <v>31.757000000000001</v>
      </c>
      <c r="AH132">
        <f t="shared" si="8"/>
        <v>74.72</v>
      </c>
      <c r="AI132">
        <f t="shared" si="8"/>
        <v>153.1</v>
      </c>
      <c r="AJ132">
        <f t="shared" si="8"/>
        <v>48.17</v>
      </c>
      <c r="AK132">
        <f t="shared" si="8"/>
        <v>197.5</v>
      </c>
      <c r="AL132">
        <f t="shared" si="8"/>
        <v>192.1</v>
      </c>
      <c r="AM132">
        <f t="shared" si="8"/>
        <v>190.1</v>
      </c>
      <c r="AN132">
        <f t="shared" si="8"/>
        <v>222.8</v>
      </c>
      <c r="AO132">
        <f t="shared" si="8"/>
        <v>75.099999999999994</v>
      </c>
      <c r="AP132">
        <f t="shared" si="8"/>
        <v>170</v>
      </c>
      <c r="AQ132">
        <f t="shared" si="8"/>
        <v>163.30000000000001</v>
      </c>
      <c r="AR132">
        <f t="shared" si="8"/>
        <v>134</v>
      </c>
    </row>
    <row r="133" spans="1:44" x14ac:dyDescent="0.3">
      <c r="A133" t="s">
        <v>81</v>
      </c>
      <c r="E133">
        <f>_xlfn.PERCENTILE.EXC(E2:E122, 0.5)</f>
        <v>65.2</v>
      </c>
      <c r="F133">
        <f t="shared" ref="F133:AR133" si="9">_xlfn.PERCENTILE.EXC(F2:F122, 0.5)</f>
        <v>72.599999999999994</v>
      </c>
      <c r="G133">
        <f t="shared" si="9"/>
        <v>80.2</v>
      </c>
      <c r="H133">
        <f t="shared" si="9"/>
        <v>74.37</v>
      </c>
      <c r="I133">
        <f t="shared" si="9"/>
        <v>60</v>
      </c>
      <c r="J133">
        <f t="shared" si="9"/>
        <v>20</v>
      </c>
      <c r="K133">
        <f t="shared" si="9"/>
        <v>16</v>
      </c>
      <c r="L133">
        <f t="shared" si="9"/>
        <v>15.84</v>
      </c>
      <c r="M133">
        <f t="shared" si="9"/>
        <v>15</v>
      </c>
      <c r="N133">
        <f t="shared" si="9"/>
        <v>14.05</v>
      </c>
      <c r="O133">
        <f t="shared" si="9"/>
        <v>19</v>
      </c>
      <c r="P133">
        <f t="shared" si="9"/>
        <v>18.3</v>
      </c>
      <c r="Q133">
        <f t="shared" si="9"/>
        <v>18.190000000000001</v>
      </c>
      <c r="R133">
        <f t="shared" si="9"/>
        <v>17.100000000000001</v>
      </c>
      <c r="S133">
        <f t="shared" si="9"/>
        <v>15.3</v>
      </c>
      <c r="T133">
        <f t="shared" si="9"/>
        <v>68</v>
      </c>
      <c r="U133">
        <f t="shared" si="9"/>
        <v>56</v>
      </c>
      <c r="V133">
        <f t="shared" si="9"/>
        <v>58</v>
      </c>
      <c r="W133">
        <f t="shared" si="9"/>
        <v>54</v>
      </c>
      <c r="X133">
        <f t="shared" si="9"/>
        <v>50</v>
      </c>
      <c r="Y133">
        <f t="shared" si="9"/>
        <v>70</v>
      </c>
      <c r="Z133">
        <f t="shared" si="9"/>
        <v>67</v>
      </c>
      <c r="AA133">
        <f t="shared" si="9"/>
        <v>66</v>
      </c>
      <c r="AB133">
        <f t="shared" si="9"/>
        <v>62</v>
      </c>
      <c r="AC133">
        <f t="shared" si="9"/>
        <v>56</v>
      </c>
      <c r="AD133">
        <f t="shared" si="9"/>
        <v>99.8</v>
      </c>
      <c r="AE133">
        <f t="shared" si="9"/>
        <v>201</v>
      </c>
      <c r="AF133">
        <f t="shared" si="9"/>
        <v>84.54</v>
      </c>
      <c r="AG133">
        <f t="shared" si="9"/>
        <v>41.4</v>
      </c>
      <c r="AH133">
        <f t="shared" si="9"/>
        <v>82.7</v>
      </c>
      <c r="AI133">
        <f t="shared" si="9"/>
        <v>172</v>
      </c>
      <c r="AJ133">
        <f t="shared" si="9"/>
        <v>57.3</v>
      </c>
      <c r="AK133">
        <f t="shared" si="9"/>
        <v>290</v>
      </c>
      <c r="AL133">
        <f t="shared" si="9"/>
        <v>210</v>
      </c>
      <c r="AM133">
        <f t="shared" si="9"/>
        <v>230</v>
      </c>
      <c r="AN133">
        <f t="shared" si="9"/>
        <v>275</v>
      </c>
      <c r="AO133">
        <f t="shared" si="9"/>
        <v>102</v>
      </c>
      <c r="AP133">
        <f t="shared" si="9"/>
        <v>189</v>
      </c>
      <c r="AQ133">
        <f t="shared" si="9"/>
        <v>186</v>
      </c>
      <c r="AR133">
        <f t="shared" si="9"/>
        <v>160</v>
      </c>
    </row>
    <row r="134" spans="1:44" x14ac:dyDescent="0.3">
      <c r="A134" t="s">
        <v>82</v>
      </c>
      <c r="E134">
        <f>_xlfn.PERCENTILE.EXC(E2:E122, 0.95)</f>
        <v>72.367000000000004</v>
      </c>
      <c r="F134">
        <f t="shared" ref="F134:AR134" si="10">_xlfn.PERCENTILE.EXC(F2:F122, 0.95)</f>
        <v>79.559999999999988</v>
      </c>
      <c r="G134">
        <f t="shared" si="10"/>
        <v>88.304000000000002</v>
      </c>
      <c r="H134">
        <f t="shared" si="10"/>
        <v>83.578999999999994</v>
      </c>
      <c r="I134">
        <f t="shared" si="10"/>
        <v>70.08</v>
      </c>
      <c r="J134">
        <f t="shared" si="10"/>
        <v>22.392999999999997</v>
      </c>
      <c r="K134">
        <f t="shared" si="10"/>
        <v>18.576999999999998</v>
      </c>
      <c r="L134">
        <f t="shared" si="10"/>
        <v>18.338999999999999</v>
      </c>
      <c r="M134">
        <f t="shared" si="10"/>
        <v>16.88</v>
      </c>
      <c r="N134">
        <f t="shared" si="10"/>
        <v>16.373999999999999</v>
      </c>
      <c r="O134">
        <f t="shared" si="10"/>
        <v>22.09</v>
      </c>
      <c r="P134">
        <f t="shared" si="10"/>
        <v>20.718</v>
      </c>
      <c r="Q134">
        <f t="shared" si="10"/>
        <v>21.062999999999999</v>
      </c>
      <c r="R134">
        <f t="shared" si="10"/>
        <v>19.5</v>
      </c>
      <c r="S134">
        <f t="shared" si="10"/>
        <v>18</v>
      </c>
      <c r="T134">
        <f t="shared" si="10"/>
        <v>83.899999999999991</v>
      </c>
      <c r="U134">
        <f t="shared" si="10"/>
        <v>65.899999999999991</v>
      </c>
      <c r="V134">
        <f t="shared" si="10"/>
        <v>65</v>
      </c>
      <c r="W134">
        <f t="shared" si="10"/>
        <v>61</v>
      </c>
      <c r="X134">
        <f t="shared" si="10"/>
        <v>56</v>
      </c>
      <c r="Y134">
        <f t="shared" si="10"/>
        <v>76.899999999999991</v>
      </c>
      <c r="Z134">
        <f t="shared" si="10"/>
        <v>75</v>
      </c>
      <c r="AA134">
        <f t="shared" si="10"/>
        <v>75</v>
      </c>
      <c r="AB134">
        <f t="shared" si="10"/>
        <v>70</v>
      </c>
      <c r="AC134">
        <f t="shared" si="10"/>
        <v>64</v>
      </c>
      <c r="AD134">
        <f t="shared" si="10"/>
        <v>110.25</v>
      </c>
      <c r="AE134">
        <f t="shared" si="10"/>
        <v>230</v>
      </c>
      <c r="AF134">
        <f t="shared" si="10"/>
        <v>94.137999999999977</v>
      </c>
      <c r="AG134">
        <f t="shared" si="10"/>
        <v>47.817999999999991</v>
      </c>
      <c r="AH134">
        <f t="shared" si="10"/>
        <v>90.730999999999995</v>
      </c>
      <c r="AI134">
        <f t="shared" si="10"/>
        <v>249.19999999999993</v>
      </c>
      <c r="AJ134">
        <f t="shared" si="10"/>
        <v>64.759999999999991</v>
      </c>
      <c r="AK134">
        <f t="shared" si="10"/>
        <v>319.49999999999994</v>
      </c>
      <c r="AL134">
        <f t="shared" si="10"/>
        <v>231.79999999999998</v>
      </c>
      <c r="AM134">
        <f t="shared" si="10"/>
        <v>267.79999999999995</v>
      </c>
      <c r="AN134">
        <f t="shared" si="10"/>
        <v>303.79999999999995</v>
      </c>
      <c r="AO134">
        <f t="shared" si="10"/>
        <v>134.69999999999999</v>
      </c>
      <c r="AP134">
        <f t="shared" si="10"/>
        <v>209.89999999999998</v>
      </c>
      <c r="AQ134">
        <f t="shared" si="10"/>
        <v>202.89999999999998</v>
      </c>
      <c r="AR134">
        <f t="shared" si="10"/>
        <v>179.19999999999993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120"/>
  <sheetViews>
    <sheetView topLeftCell="A101" workbookViewId="0">
      <selection activeCell="E1" sqref="E1:AR1"/>
    </sheetView>
  </sheetViews>
  <sheetFormatPr defaultRowHeight="14.4" x14ac:dyDescent="0.3"/>
  <sheetData>
    <row r="1" spans="1:44" ht="15.6" x14ac:dyDescent="0.3">
      <c r="A1" s="1" t="s">
        <v>49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</row>
    <row r="2" spans="1:44" ht="15.6" x14ac:dyDescent="0.3">
      <c r="A2" s="1">
        <v>1</v>
      </c>
      <c r="B2" s="6">
        <v>32</v>
      </c>
      <c r="C2" s="1">
        <v>164</v>
      </c>
      <c r="D2" s="3">
        <v>58</v>
      </c>
      <c r="E2" s="1">
        <v>60.45</v>
      </c>
      <c r="F2" s="1">
        <v>71.290000000000006</v>
      </c>
      <c r="G2" s="1">
        <v>78.16</v>
      </c>
      <c r="H2" s="1">
        <v>70.599999999999994</v>
      </c>
      <c r="I2" s="1">
        <v>52.61</v>
      </c>
      <c r="J2" s="1">
        <v>19.600000000000001</v>
      </c>
      <c r="K2" s="1">
        <v>15.8</v>
      </c>
      <c r="L2" s="1">
        <v>14.68</v>
      </c>
      <c r="M2" s="1">
        <v>13.35</v>
      </c>
      <c r="N2" s="1">
        <v>12.68</v>
      </c>
      <c r="O2" s="1">
        <v>17.899999999999999</v>
      </c>
      <c r="P2" s="1">
        <v>17.399999999999999</v>
      </c>
      <c r="Q2" s="1">
        <v>17.170000000000002</v>
      </c>
      <c r="R2" s="1">
        <v>16.190000000000001</v>
      </c>
      <c r="S2" s="1">
        <v>14</v>
      </c>
      <c r="T2" s="1">
        <v>60</v>
      </c>
      <c r="U2" s="1">
        <v>50</v>
      </c>
      <c r="V2" s="1">
        <v>48</v>
      </c>
      <c r="W2" s="1">
        <v>45</v>
      </c>
      <c r="X2" s="1">
        <v>40</v>
      </c>
      <c r="Y2" s="1">
        <v>60</v>
      </c>
      <c r="Z2" s="1">
        <v>61</v>
      </c>
      <c r="AA2" s="1">
        <v>63</v>
      </c>
      <c r="AB2" s="1">
        <v>55</v>
      </c>
      <c r="AC2" s="1">
        <v>50</v>
      </c>
      <c r="AD2" s="1">
        <v>91.3</v>
      </c>
      <c r="AE2" s="1">
        <v>185</v>
      </c>
      <c r="AF2" s="1">
        <v>76.41</v>
      </c>
      <c r="AG2" s="1">
        <v>38.840000000000003</v>
      </c>
      <c r="AH2" s="1">
        <v>71.87</v>
      </c>
      <c r="AI2" s="1">
        <v>170</v>
      </c>
      <c r="AJ2" s="1">
        <v>55.54</v>
      </c>
      <c r="AK2" s="1">
        <v>250</v>
      </c>
      <c r="AL2" s="1">
        <v>190</v>
      </c>
      <c r="AM2" s="1">
        <v>200</v>
      </c>
      <c r="AN2" s="1">
        <v>250</v>
      </c>
      <c r="AO2" s="1">
        <v>110</v>
      </c>
      <c r="AP2" s="1">
        <v>180</v>
      </c>
      <c r="AQ2" s="1">
        <v>182</v>
      </c>
      <c r="AR2" s="1">
        <v>155</v>
      </c>
    </row>
    <row r="3" spans="1:44" ht="15.6" x14ac:dyDescent="0.3">
      <c r="A3" s="1">
        <v>2</v>
      </c>
      <c r="B3" s="6">
        <v>18</v>
      </c>
      <c r="C3" s="1">
        <v>166</v>
      </c>
      <c r="D3" s="1">
        <v>50</v>
      </c>
      <c r="E3" s="1">
        <v>53.5</v>
      </c>
      <c r="F3" s="1">
        <v>62</v>
      </c>
      <c r="G3" s="1">
        <v>76.400000000000006</v>
      </c>
      <c r="H3" s="1">
        <v>69.099999999999994</v>
      </c>
      <c r="I3" s="1">
        <v>58.4</v>
      </c>
      <c r="J3" s="1">
        <v>12.8</v>
      </c>
      <c r="K3" s="1">
        <v>10.6</v>
      </c>
      <c r="L3" s="1">
        <v>12.1</v>
      </c>
      <c r="M3" s="1">
        <v>11.3</v>
      </c>
      <c r="N3" s="1">
        <v>10.4</v>
      </c>
      <c r="O3" s="1">
        <v>13.7</v>
      </c>
      <c r="P3" s="1">
        <v>11.6</v>
      </c>
      <c r="Q3" s="1">
        <v>13.5</v>
      </c>
      <c r="R3" s="1">
        <v>13.7</v>
      </c>
      <c r="S3" s="1">
        <v>11.7</v>
      </c>
      <c r="T3" s="1">
        <v>55</v>
      </c>
      <c r="U3" s="1">
        <v>48</v>
      </c>
      <c r="V3" s="1">
        <v>40</v>
      </c>
      <c r="W3" s="1">
        <v>46</v>
      </c>
      <c r="X3" s="1">
        <v>31</v>
      </c>
      <c r="Y3" s="1">
        <v>57</v>
      </c>
      <c r="Z3" s="1">
        <v>53</v>
      </c>
      <c r="AA3" s="1">
        <v>55</v>
      </c>
      <c r="AB3" s="1">
        <v>56</v>
      </c>
      <c r="AC3" s="1">
        <v>48</v>
      </c>
      <c r="AD3" s="1">
        <v>81.400000000000006</v>
      </c>
      <c r="AE3" s="1">
        <v>186</v>
      </c>
      <c r="AF3" s="1">
        <v>65.3</v>
      </c>
      <c r="AG3" s="1">
        <v>25.9</v>
      </c>
      <c r="AH3" s="1">
        <v>63.1</v>
      </c>
      <c r="AI3" s="1">
        <v>138</v>
      </c>
      <c r="AJ3" s="1">
        <v>43.1</v>
      </c>
      <c r="AK3" s="1">
        <v>265</v>
      </c>
      <c r="AL3" s="1">
        <v>168</v>
      </c>
      <c r="AM3" s="1">
        <v>182</v>
      </c>
      <c r="AN3" s="1">
        <v>225</v>
      </c>
      <c r="AO3" s="1">
        <v>95</v>
      </c>
      <c r="AP3" s="1">
        <v>170</v>
      </c>
      <c r="AQ3" s="1">
        <v>165</v>
      </c>
      <c r="AR3" s="1">
        <v>130</v>
      </c>
    </row>
    <row r="4" spans="1:44" ht="15.6" x14ac:dyDescent="0.3">
      <c r="A4" s="1">
        <v>3</v>
      </c>
      <c r="B4" s="6">
        <v>19</v>
      </c>
      <c r="C4" s="1">
        <v>167</v>
      </c>
      <c r="D4" s="1">
        <v>75</v>
      </c>
      <c r="E4" s="1">
        <v>56</v>
      </c>
      <c r="F4" s="1">
        <v>73.900000000000006</v>
      </c>
      <c r="G4" s="1">
        <v>81.5</v>
      </c>
      <c r="H4" s="1">
        <v>77</v>
      </c>
      <c r="I4" s="1">
        <v>55.4</v>
      </c>
      <c r="J4" s="1">
        <v>18.5</v>
      </c>
      <c r="K4" s="1">
        <v>14.2</v>
      </c>
      <c r="L4" s="1">
        <v>14.4</v>
      </c>
      <c r="M4" s="1">
        <v>13.6</v>
      </c>
      <c r="N4" s="1">
        <v>10.3</v>
      </c>
      <c r="O4" s="1">
        <v>15.4</v>
      </c>
      <c r="P4" s="1">
        <v>15.5</v>
      </c>
      <c r="Q4" s="1">
        <v>16.399999999999999</v>
      </c>
      <c r="R4" s="1">
        <v>15.1</v>
      </c>
      <c r="S4" s="1">
        <v>10.4</v>
      </c>
      <c r="T4" s="1">
        <v>63</v>
      </c>
      <c r="U4" s="1">
        <v>48</v>
      </c>
      <c r="V4" s="1">
        <v>51</v>
      </c>
      <c r="W4" s="1">
        <v>45</v>
      </c>
      <c r="X4" s="1">
        <v>40</v>
      </c>
      <c r="Y4" s="1">
        <v>66</v>
      </c>
      <c r="Z4" s="1">
        <v>67</v>
      </c>
      <c r="AA4" s="1">
        <v>66</v>
      </c>
      <c r="AB4" s="1">
        <v>66</v>
      </c>
      <c r="AC4" s="1">
        <v>59</v>
      </c>
      <c r="AD4" s="1">
        <v>95</v>
      </c>
      <c r="AE4" s="1">
        <v>180</v>
      </c>
      <c r="AF4" s="1">
        <v>77</v>
      </c>
      <c r="AG4" s="1">
        <v>37</v>
      </c>
      <c r="AH4" s="1">
        <v>71</v>
      </c>
      <c r="AI4" s="1">
        <v>156</v>
      </c>
      <c r="AJ4" s="1">
        <v>45</v>
      </c>
      <c r="AK4" s="1">
        <v>270</v>
      </c>
      <c r="AL4" s="1">
        <v>159.6</v>
      </c>
      <c r="AM4" s="1">
        <v>210</v>
      </c>
      <c r="AN4" s="1">
        <v>230</v>
      </c>
      <c r="AO4" s="1">
        <v>93</v>
      </c>
      <c r="AP4" s="1">
        <v>176</v>
      </c>
      <c r="AQ4" s="1">
        <v>173</v>
      </c>
      <c r="AR4" s="1">
        <v>140</v>
      </c>
    </row>
    <row r="5" spans="1:44" ht="15.6" x14ac:dyDescent="0.3">
      <c r="A5" s="1">
        <v>4</v>
      </c>
      <c r="B5" s="6">
        <v>17</v>
      </c>
      <c r="C5" s="1">
        <v>170</v>
      </c>
      <c r="D5" s="1">
        <v>65</v>
      </c>
      <c r="E5" s="1">
        <v>67.400000000000006</v>
      </c>
      <c r="F5" s="1">
        <v>69.2</v>
      </c>
      <c r="G5" s="1">
        <v>74.400000000000006</v>
      </c>
      <c r="H5" s="1">
        <v>67</v>
      </c>
      <c r="I5" s="1">
        <v>53.1</v>
      </c>
      <c r="J5" s="1">
        <v>15.8</v>
      </c>
      <c r="K5" s="1">
        <v>11.6</v>
      </c>
      <c r="L5" s="1">
        <v>12.7</v>
      </c>
      <c r="M5" s="1">
        <v>11.3</v>
      </c>
      <c r="N5" s="1">
        <v>10.3</v>
      </c>
      <c r="O5" s="1">
        <v>13.3</v>
      </c>
      <c r="P5" s="1">
        <v>13.7</v>
      </c>
      <c r="Q5" s="1">
        <v>13.9</v>
      </c>
      <c r="R5" s="1">
        <v>13.3</v>
      </c>
      <c r="S5" s="1">
        <v>12.2</v>
      </c>
      <c r="T5" s="1">
        <v>51</v>
      </c>
      <c r="U5" s="1">
        <v>44</v>
      </c>
      <c r="V5" s="1">
        <v>43</v>
      </c>
      <c r="W5" s="1">
        <v>38</v>
      </c>
      <c r="X5" s="1">
        <v>41</v>
      </c>
      <c r="Y5" s="1">
        <v>56</v>
      </c>
      <c r="Z5" s="1">
        <v>66</v>
      </c>
      <c r="AA5" s="1">
        <v>52</v>
      </c>
      <c r="AB5" s="1">
        <v>62</v>
      </c>
      <c r="AC5" s="1">
        <v>51</v>
      </c>
      <c r="AD5" s="1">
        <v>70.400000000000006</v>
      </c>
      <c r="AE5" s="1">
        <v>192</v>
      </c>
      <c r="AF5" s="1">
        <v>74.900000000000006</v>
      </c>
      <c r="AG5" s="1">
        <v>26.7</v>
      </c>
      <c r="AH5" s="1">
        <v>72.099999999999994</v>
      </c>
      <c r="AI5" s="1">
        <v>176</v>
      </c>
      <c r="AJ5" s="1">
        <v>48.4</v>
      </c>
      <c r="AK5" s="1">
        <v>261</v>
      </c>
      <c r="AL5" s="1">
        <v>183</v>
      </c>
      <c r="AM5" s="1">
        <v>186</v>
      </c>
      <c r="AN5" s="1">
        <v>239</v>
      </c>
      <c r="AO5" s="1">
        <v>85</v>
      </c>
      <c r="AP5" s="1">
        <v>166</v>
      </c>
      <c r="AQ5" s="1">
        <v>152</v>
      </c>
      <c r="AR5" s="1">
        <v>125</v>
      </c>
    </row>
    <row r="6" spans="1:44" ht="15.6" x14ac:dyDescent="0.3">
      <c r="A6" s="1">
        <v>5</v>
      </c>
      <c r="B6" s="6">
        <v>18</v>
      </c>
      <c r="C6" s="1">
        <v>168</v>
      </c>
      <c r="D6" s="1">
        <v>65</v>
      </c>
      <c r="E6" s="1">
        <v>60.8</v>
      </c>
      <c r="F6" s="1">
        <v>65</v>
      </c>
      <c r="G6" s="1">
        <v>77</v>
      </c>
      <c r="H6" s="1">
        <v>69.5</v>
      </c>
      <c r="I6" s="1">
        <v>57</v>
      </c>
      <c r="J6" s="1">
        <v>17.5</v>
      </c>
      <c r="K6" s="1">
        <v>13.1</v>
      </c>
      <c r="L6" s="1">
        <v>13.7</v>
      </c>
      <c r="M6" s="1">
        <v>12.8</v>
      </c>
      <c r="N6" s="1">
        <v>11.2</v>
      </c>
      <c r="O6" s="1">
        <v>14.7</v>
      </c>
      <c r="P6" s="1">
        <v>13.9</v>
      </c>
      <c r="Q6" s="1">
        <v>14.9</v>
      </c>
      <c r="R6" s="1">
        <v>14.5</v>
      </c>
      <c r="S6" s="1">
        <v>12.3</v>
      </c>
      <c r="T6" s="1">
        <v>62</v>
      </c>
      <c r="U6" s="1">
        <v>50</v>
      </c>
      <c r="V6" s="1">
        <v>51</v>
      </c>
      <c r="W6" s="1">
        <v>46</v>
      </c>
      <c r="X6" s="1">
        <v>45</v>
      </c>
      <c r="Y6" s="1">
        <v>66</v>
      </c>
      <c r="Z6" s="1">
        <v>62</v>
      </c>
      <c r="AA6" s="1">
        <v>65</v>
      </c>
      <c r="AB6" s="1">
        <v>59</v>
      </c>
      <c r="AC6" s="1">
        <v>54</v>
      </c>
      <c r="AD6" s="1">
        <v>94.5</v>
      </c>
      <c r="AE6" s="1">
        <v>182</v>
      </c>
      <c r="AF6" s="1">
        <v>73.5</v>
      </c>
      <c r="AG6" s="1">
        <v>30.6</v>
      </c>
      <c r="AH6" s="1">
        <v>71.7</v>
      </c>
      <c r="AI6" s="1">
        <v>154</v>
      </c>
      <c r="AJ6" s="1">
        <v>48.7</v>
      </c>
      <c r="AK6" s="1">
        <v>270</v>
      </c>
      <c r="AL6" s="1">
        <v>186</v>
      </c>
      <c r="AM6" s="1">
        <v>194</v>
      </c>
      <c r="AN6" s="1">
        <v>245</v>
      </c>
      <c r="AO6" s="1">
        <v>126</v>
      </c>
      <c r="AP6" s="1">
        <v>172</v>
      </c>
      <c r="AQ6" s="1">
        <v>158</v>
      </c>
      <c r="AR6" s="1">
        <v>130</v>
      </c>
    </row>
    <row r="7" spans="1:44" ht="15.6" x14ac:dyDescent="0.3">
      <c r="A7" s="1">
        <v>6</v>
      </c>
      <c r="B7" s="6">
        <v>19</v>
      </c>
      <c r="C7" s="1">
        <v>168</v>
      </c>
      <c r="D7" s="1">
        <v>60</v>
      </c>
      <c r="E7" s="1">
        <v>69</v>
      </c>
      <c r="F7" s="1">
        <v>69.7</v>
      </c>
      <c r="G7" s="1">
        <v>77.099999999999994</v>
      </c>
      <c r="H7" s="1">
        <v>71.7</v>
      </c>
      <c r="I7" s="1">
        <v>59.6</v>
      </c>
      <c r="J7" s="1">
        <v>14.9</v>
      </c>
      <c r="K7" s="1">
        <v>13.3</v>
      </c>
      <c r="L7" s="1">
        <v>13.1</v>
      </c>
      <c r="M7" s="1">
        <v>12.6</v>
      </c>
      <c r="N7" s="1">
        <v>10.199999999999999</v>
      </c>
      <c r="O7" s="1">
        <v>13.1</v>
      </c>
      <c r="P7" s="1">
        <v>13.2</v>
      </c>
      <c r="Q7" s="1">
        <v>13.8</v>
      </c>
      <c r="R7" s="1">
        <v>14.6</v>
      </c>
      <c r="S7" s="1">
        <v>12.7</v>
      </c>
      <c r="T7" s="1">
        <v>59</v>
      </c>
      <c r="U7" s="1">
        <v>49</v>
      </c>
      <c r="V7" s="1">
        <v>50</v>
      </c>
      <c r="W7" s="1">
        <v>44</v>
      </c>
      <c r="X7" s="1">
        <v>44</v>
      </c>
      <c r="Y7" s="1">
        <v>59</v>
      </c>
      <c r="Z7" s="1">
        <v>60</v>
      </c>
      <c r="AA7" s="1">
        <v>59</v>
      </c>
      <c r="AB7" s="1">
        <v>56</v>
      </c>
      <c r="AC7" s="1">
        <v>54</v>
      </c>
      <c r="AD7" s="1">
        <v>93.1</v>
      </c>
      <c r="AE7" s="1">
        <v>187</v>
      </c>
      <c r="AF7" s="1">
        <v>73.8</v>
      </c>
      <c r="AG7" s="1">
        <v>36.6</v>
      </c>
      <c r="AH7" s="1">
        <v>72.099999999999994</v>
      </c>
      <c r="AI7" s="1">
        <v>156</v>
      </c>
      <c r="AJ7" s="1">
        <v>50</v>
      </c>
      <c r="AK7" s="1">
        <v>290</v>
      </c>
      <c r="AL7" s="1">
        <v>189</v>
      </c>
      <c r="AM7" s="1">
        <v>228</v>
      </c>
      <c r="AN7" s="1">
        <v>246</v>
      </c>
      <c r="AO7" s="1">
        <v>125</v>
      </c>
      <c r="AP7" s="1">
        <v>175</v>
      </c>
      <c r="AQ7" s="1">
        <v>176</v>
      </c>
      <c r="AR7" s="1">
        <v>126</v>
      </c>
    </row>
    <row r="8" spans="1:44" ht="15.6" x14ac:dyDescent="0.3">
      <c r="A8" s="1">
        <v>7</v>
      </c>
      <c r="B8" s="6">
        <v>18</v>
      </c>
      <c r="C8" s="1">
        <v>150</v>
      </c>
      <c r="D8" s="1">
        <v>47</v>
      </c>
      <c r="E8" s="1">
        <v>56.6</v>
      </c>
      <c r="F8" s="1">
        <v>60.6</v>
      </c>
      <c r="G8" s="1">
        <v>62.8</v>
      </c>
      <c r="H8" s="1">
        <v>58.4</v>
      </c>
      <c r="I8" s="1">
        <v>52.6</v>
      </c>
      <c r="J8" s="1">
        <v>14.9</v>
      </c>
      <c r="K8" s="1">
        <v>12.2</v>
      </c>
      <c r="L8" s="1">
        <v>11.8</v>
      </c>
      <c r="M8" s="1">
        <v>11.1</v>
      </c>
      <c r="N8" s="1">
        <v>10.4</v>
      </c>
      <c r="O8" s="1">
        <v>15.1</v>
      </c>
      <c r="P8" s="1">
        <v>14</v>
      </c>
      <c r="Q8" s="1">
        <v>14.5</v>
      </c>
      <c r="R8" s="1">
        <v>13.5</v>
      </c>
      <c r="S8" s="1">
        <v>12</v>
      </c>
      <c r="T8" s="1">
        <v>54</v>
      </c>
      <c r="U8" s="1">
        <v>50</v>
      </c>
      <c r="V8" s="1">
        <v>51</v>
      </c>
      <c r="W8" s="1">
        <v>49</v>
      </c>
      <c r="X8" s="1">
        <v>44</v>
      </c>
      <c r="Y8" s="1">
        <v>59</v>
      </c>
      <c r="Z8" s="1">
        <v>61</v>
      </c>
      <c r="AA8" s="1">
        <v>57</v>
      </c>
      <c r="AB8" s="1">
        <v>54</v>
      </c>
      <c r="AC8" s="1">
        <v>52</v>
      </c>
      <c r="AD8" s="1">
        <v>82.7</v>
      </c>
      <c r="AE8" s="1">
        <v>165</v>
      </c>
      <c r="AF8" s="1">
        <v>68.5</v>
      </c>
      <c r="AG8" s="1">
        <v>33.4</v>
      </c>
      <c r="AH8" s="1">
        <v>69.900000000000006</v>
      </c>
      <c r="AI8" s="1">
        <v>145</v>
      </c>
      <c r="AJ8" s="1">
        <v>45.3</v>
      </c>
      <c r="AK8" s="1">
        <v>255</v>
      </c>
      <c r="AL8" s="1">
        <v>172</v>
      </c>
      <c r="AM8" s="1">
        <v>198</v>
      </c>
      <c r="AN8" s="1">
        <v>223</v>
      </c>
      <c r="AO8" s="1">
        <v>98</v>
      </c>
      <c r="AP8" s="1">
        <v>149</v>
      </c>
      <c r="AQ8" s="1">
        <v>140</v>
      </c>
      <c r="AR8" s="1">
        <v>112</v>
      </c>
    </row>
    <row r="9" spans="1:44" ht="15.6" x14ac:dyDescent="0.3">
      <c r="A9" s="1">
        <v>8</v>
      </c>
      <c r="B9" s="6">
        <v>27</v>
      </c>
      <c r="C9" s="1">
        <v>170</v>
      </c>
      <c r="D9" s="1">
        <v>59</v>
      </c>
      <c r="E9" s="1">
        <v>68.8</v>
      </c>
      <c r="F9" s="1">
        <v>69.7</v>
      </c>
      <c r="G9" s="1">
        <v>77.599999999999994</v>
      </c>
      <c r="H9" s="1">
        <v>72.599999999999994</v>
      </c>
      <c r="I9" s="1">
        <v>58.6</v>
      </c>
      <c r="J9" s="1">
        <v>16</v>
      </c>
      <c r="K9" s="1">
        <v>14.2</v>
      </c>
      <c r="L9" s="1">
        <v>14.2</v>
      </c>
      <c r="M9" s="1">
        <v>13.1</v>
      </c>
      <c r="N9" s="1">
        <v>11.1</v>
      </c>
      <c r="O9" s="1">
        <v>19.5</v>
      </c>
      <c r="P9" s="1">
        <v>15.1</v>
      </c>
      <c r="Q9" s="1">
        <v>15.8</v>
      </c>
      <c r="R9" s="1">
        <v>15</v>
      </c>
      <c r="S9" s="1">
        <v>11.4</v>
      </c>
      <c r="T9" s="1">
        <v>59</v>
      </c>
      <c r="U9" s="1">
        <v>52</v>
      </c>
      <c r="V9" s="1">
        <v>50</v>
      </c>
      <c r="W9" s="1">
        <v>47</v>
      </c>
      <c r="X9" s="1">
        <v>46</v>
      </c>
      <c r="Y9" s="1">
        <v>63</v>
      </c>
      <c r="Z9" s="1">
        <v>58</v>
      </c>
      <c r="AA9" s="1">
        <v>59</v>
      </c>
      <c r="AB9" s="1">
        <v>52</v>
      </c>
      <c r="AC9" s="1">
        <v>51</v>
      </c>
      <c r="AD9" s="1">
        <v>87.4</v>
      </c>
      <c r="AE9" s="1">
        <v>191</v>
      </c>
      <c r="AF9" s="1">
        <v>69.8</v>
      </c>
      <c r="AG9" s="1">
        <v>33.200000000000003</v>
      </c>
      <c r="AH9" s="1">
        <v>70.7</v>
      </c>
      <c r="AI9" s="1">
        <v>147</v>
      </c>
      <c r="AJ9" s="1">
        <v>48.7</v>
      </c>
      <c r="AK9" s="1">
        <v>280</v>
      </c>
      <c r="AL9" s="1">
        <v>167</v>
      </c>
      <c r="AM9" s="1">
        <v>198</v>
      </c>
      <c r="AN9" s="1">
        <v>230</v>
      </c>
      <c r="AO9" s="1">
        <v>100</v>
      </c>
      <c r="AP9" s="1">
        <v>175</v>
      </c>
      <c r="AQ9" s="1">
        <v>175</v>
      </c>
      <c r="AR9" s="1">
        <v>152</v>
      </c>
    </row>
    <row r="10" spans="1:44" ht="15.6" x14ac:dyDescent="0.3">
      <c r="A10" s="1">
        <v>9</v>
      </c>
      <c r="B10" s="6">
        <v>30</v>
      </c>
      <c r="C10" s="1">
        <v>163</v>
      </c>
      <c r="D10" s="1">
        <v>72</v>
      </c>
      <c r="E10" s="1">
        <v>54.9</v>
      </c>
      <c r="F10" s="1">
        <v>68</v>
      </c>
      <c r="G10" s="1">
        <v>75.5</v>
      </c>
      <c r="H10" s="1">
        <v>67.599999999999994</v>
      </c>
      <c r="I10" s="1">
        <v>48.5</v>
      </c>
      <c r="J10" s="1">
        <v>17.399999999999999</v>
      </c>
      <c r="K10" s="1">
        <v>13</v>
      </c>
      <c r="L10" s="1">
        <v>14</v>
      </c>
      <c r="M10" s="1">
        <v>13.1</v>
      </c>
      <c r="N10" s="1">
        <v>10.9</v>
      </c>
      <c r="O10" s="1">
        <v>16.5</v>
      </c>
      <c r="P10" s="1">
        <v>16.399999999999999</v>
      </c>
      <c r="Q10" s="1">
        <v>16.7</v>
      </c>
      <c r="R10" s="1">
        <v>15.3</v>
      </c>
      <c r="S10" s="1">
        <v>12.4</v>
      </c>
      <c r="T10" s="1">
        <v>61</v>
      </c>
      <c r="U10" s="1">
        <v>52</v>
      </c>
      <c r="V10" s="1">
        <v>51</v>
      </c>
      <c r="W10" s="1">
        <v>49</v>
      </c>
      <c r="X10" s="1">
        <v>45</v>
      </c>
      <c r="Y10" s="1">
        <v>70</v>
      </c>
      <c r="Z10" s="1">
        <v>63</v>
      </c>
      <c r="AA10" s="1">
        <v>64</v>
      </c>
      <c r="AB10" s="1">
        <v>57</v>
      </c>
      <c r="AC10" s="1">
        <v>49</v>
      </c>
      <c r="AD10" s="1">
        <v>88.8</v>
      </c>
      <c r="AE10" s="1">
        <v>176</v>
      </c>
      <c r="AF10" s="1">
        <v>77.3</v>
      </c>
      <c r="AG10" s="1">
        <v>36.5</v>
      </c>
      <c r="AH10" s="1">
        <v>72.3</v>
      </c>
      <c r="AI10" s="1">
        <v>152</v>
      </c>
      <c r="AJ10" s="1">
        <v>48.9</v>
      </c>
      <c r="AK10" s="1">
        <v>270</v>
      </c>
      <c r="AL10" s="1">
        <v>181</v>
      </c>
      <c r="AM10" s="1">
        <v>236</v>
      </c>
      <c r="AN10" s="1">
        <v>243</v>
      </c>
      <c r="AO10" s="1">
        <v>88.5</v>
      </c>
      <c r="AP10" s="1">
        <v>170</v>
      </c>
      <c r="AQ10" s="1">
        <v>163</v>
      </c>
      <c r="AR10" s="1">
        <v>134</v>
      </c>
    </row>
    <row r="11" spans="1:44" ht="15.6" x14ac:dyDescent="0.3">
      <c r="A11" s="1">
        <v>10</v>
      </c>
      <c r="B11" s="6">
        <v>48</v>
      </c>
      <c r="C11" s="1">
        <v>163</v>
      </c>
      <c r="D11" s="1">
        <v>52</v>
      </c>
      <c r="E11" s="1">
        <v>71.5</v>
      </c>
      <c r="F11" s="1">
        <v>71.7</v>
      </c>
      <c r="G11" s="1">
        <v>80.8</v>
      </c>
      <c r="H11" s="1">
        <v>72.5</v>
      </c>
      <c r="I11" s="1">
        <v>62.6</v>
      </c>
      <c r="J11" s="1">
        <v>19.8</v>
      </c>
      <c r="K11" s="1">
        <v>14.9</v>
      </c>
      <c r="L11" s="1">
        <v>15.8</v>
      </c>
      <c r="M11" s="1">
        <v>14.1</v>
      </c>
      <c r="N11" s="1">
        <v>12.6</v>
      </c>
      <c r="O11" s="1">
        <v>18</v>
      </c>
      <c r="P11" s="1">
        <v>15.9</v>
      </c>
      <c r="Q11" s="1">
        <v>17.399999999999999</v>
      </c>
      <c r="R11" s="1">
        <v>14.8</v>
      </c>
      <c r="S11" s="1">
        <v>13.1</v>
      </c>
      <c r="T11" s="1">
        <v>66</v>
      </c>
      <c r="U11" s="1">
        <v>50</v>
      </c>
      <c r="V11" s="1">
        <v>54</v>
      </c>
      <c r="W11" s="1">
        <v>48</v>
      </c>
      <c r="X11" s="1">
        <v>46</v>
      </c>
      <c r="Y11" s="1">
        <v>75</v>
      </c>
      <c r="Z11" s="1">
        <v>62</v>
      </c>
      <c r="AA11" s="1">
        <v>65</v>
      </c>
      <c r="AB11" s="1">
        <v>58</v>
      </c>
      <c r="AC11" s="1">
        <v>54</v>
      </c>
      <c r="AD11" s="1">
        <v>90.6</v>
      </c>
      <c r="AE11" s="1">
        <v>202</v>
      </c>
      <c r="AF11" s="1">
        <v>68.5</v>
      </c>
      <c r="AG11" s="1">
        <v>36</v>
      </c>
      <c r="AH11" s="1">
        <v>73.3</v>
      </c>
      <c r="AI11" s="1">
        <v>157</v>
      </c>
      <c r="AJ11" s="1">
        <v>52.5</v>
      </c>
      <c r="AK11" s="1">
        <v>250</v>
      </c>
      <c r="AL11" s="1">
        <v>187</v>
      </c>
      <c r="AM11" s="1">
        <v>244</v>
      </c>
      <c r="AN11" s="1">
        <v>250</v>
      </c>
      <c r="AO11" s="1">
        <v>115</v>
      </c>
      <c r="AP11" s="1">
        <v>180</v>
      </c>
      <c r="AQ11" s="1">
        <v>185</v>
      </c>
      <c r="AR11" s="1">
        <v>167</v>
      </c>
    </row>
    <row r="12" spans="1:44" ht="15.6" x14ac:dyDescent="0.3">
      <c r="A12" s="1">
        <v>11</v>
      </c>
      <c r="B12" s="6">
        <v>21</v>
      </c>
      <c r="C12" s="1">
        <v>154</v>
      </c>
      <c r="D12" s="1">
        <v>35</v>
      </c>
      <c r="E12" s="1">
        <v>54.4</v>
      </c>
      <c r="F12" s="1">
        <v>60</v>
      </c>
      <c r="G12" s="1">
        <v>67</v>
      </c>
      <c r="H12" s="1">
        <v>65.5</v>
      </c>
      <c r="I12" s="1">
        <v>56.3</v>
      </c>
      <c r="J12" s="1">
        <v>15.8</v>
      </c>
      <c r="K12" s="1">
        <v>11.6</v>
      </c>
      <c r="L12" s="1">
        <v>11.5</v>
      </c>
      <c r="M12" s="1">
        <v>11.5</v>
      </c>
      <c r="N12" s="1">
        <v>9.8000000000000007</v>
      </c>
      <c r="O12" s="1">
        <v>14.1</v>
      </c>
      <c r="P12" s="1">
        <v>15.3</v>
      </c>
      <c r="Q12" s="1">
        <v>15.4</v>
      </c>
      <c r="R12" s="1">
        <v>15.3</v>
      </c>
      <c r="S12" s="1">
        <v>12.6</v>
      </c>
      <c r="T12" s="1">
        <v>56</v>
      </c>
      <c r="U12" s="1">
        <v>47</v>
      </c>
      <c r="V12" s="1">
        <v>50</v>
      </c>
      <c r="W12" s="1">
        <v>46</v>
      </c>
      <c r="X12" s="1">
        <v>44</v>
      </c>
      <c r="Y12" s="1">
        <v>60</v>
      </c>
      <c r="Z12" s="1">
        <v>57</v>
      </c>
      <c r="AA12" s="1">
        <v>58</v>
      </c>
      <c r="AB12" s="1">
        <v>57</v>
      </c>
      <c r="AC12" s="1">
        <v>52</v>
      </c>
      <c r="AD12" s="1">
        <v>81.3</v>
      </c>
      <c r="AE12" s="1">
        <v>170</v>
      </c>
      <c r="AF12" s="1">
        <v>66.3</v>
      </c>
      <c r="AG12" s="1">
        <v>33.9</v>
      </c>
      <c r="AH12" s="1">
        <v>68.900000000000006</v>
      </c>
      <c r="AI12" s="1">
        <v>140</v>
      </c>
      <c r="AJ12" s="1">
        <v>46.2</v>
      </c>
      <c r="AK12" s="1">
        <v>245</v>
      </c>
      <c r="AL12" s="1">
        <v>176</v>
      </c>
      <c r="AM12" s="1">
        <v>210</v>
      </c>
      <c r="AN12" s="1">
        <v>222</v>
      </c>
      <c r="AO12" s="1">
        <v>98</v>
      </c>
      <c r="AP12" s="1">
        <v>166</v>
      </c>
      <c r="AQ12" s="1">
        <v>170</v>
      </c>
      <c r="AR12" s="1">
        <v>145</v>
      </c>
    </row>
    <row r="13" spans="1:44" ht="15.6" x14ac:dyDescent="0.3">
      <c r="A13" s="1">
        <v>12</v>
      </c>
      <c r="B13" s="6">
        <v>28</v>
      </c>
      <c r="C13" s="1">
        <v>157</v>
      </c>
      <c r="D13" s="1">
        <v>60</v>
      </c>
      <c r="E13" s="1">
        <v>60.1</v>
      </c>
      <c r="F13" s="1">
        <v>73.5</v>
      </c>
      <c r="G13" s="1">
        <v>80.099999999999994</v>
      </c>
      <c r="H13" s="1">
        <v>75</v>
      </c>
      <c r="I13" s="1">
        <v>58.7</v>
      </c>
      <c r="J13" s="1">
        <v>17.100000000000001</v>
      </c>
      <c r="K13" s="1">
        <v>12.8</v>
      </c>
      <c r="L13" s="1">
        <v>13.2</v>
      </c>
      <c r="M13" s="1">
        <v>13.5</v>
      </c>
      <c r="N13" s="1">
        <v>12.2</v>
      </c>
      <c r="O13" s="1">
        <v>13.9</v>
      </c>
      <c r="P13" s="1">
        <v>15.9</v>
      </c>
      <c r="Q13" s="1">
        <v>16.100000000000001</v>
      </c>
      <c r="R13" s="1">
        <v>16</v>
      </c>
      <c r="S13" s="1">
        <v>14</v>
      </c>
      <c r="T13" s="1">
        <v>60</v>
      </c>
      <c r="U13" s="1">
        <v>53</v>
      </c>
      <c r="V13" s="1">
        <v>55</v>
      </c>
      <c r="W13" s="1">
        <v>47</v>
      </c>
      <c r="X13" s="1">
        <v>46</v>
      </c>
      <c r="Y13" s="1">
        <v>65</v>
      </c>
      <c r="Z13" s="1">
        <v>61</v>
      </c>
      <c r="AA13" s="1">
        <v>62</v>
      </c>
      <c r="AB13" s="1">
        <v>58</v>
      </c>
      <c r="AC13" s="1">
        <v>54</v>
      </c>
      <c r="AD13" s="1">
        <v>91.1</v>
      </c>
      <c r="AE13" s="1">
        <v>193</v>
      </c>
      <c r="AF13" s="1">
        <v>74.3</v>
      </c>
      <c r="AG13" s="1">
        <v>34.5</v>
      </c>
      <c r="AH13" s="1">
        <v>72.7</v>
      </c>
      <c r="AI13" s="1">
        <v>154</v>
      </c>
      <c r="AJ13" s="1">
        <v>52.7</v>
      </c>
      <c r="AK13" s="1">
        <v>235</v>
      </c>
      <c r="AL13" s="1">
        <v>186</v>
      </c>
      <c r="AM13" s="1">
        <v>231</v>
      </c>
      <c r="AN13" s="1">
        <v>227</v>
      </c>
      <c r="AO13" s="1">
        <v>107</v>
      </c>
      <c r="AP13" s="1">
        <v>182</v>
      </c>
      <c r="AQ13" s="1">
        <v>182</v>
      </c>
      <c r="AR13" s="1">
        <v>154</v>
      </c>
    </row>
    <row r="14" spans="1:44" ht="15.6" x14ac:dyDescent="0.3">
      <c r="A14" s="1">
        <v>13</v>
      </c>
      <c r="B14" s="6">
        <v>38</v>
      </c>
      <c r="C14" s="1">
        <v>163</v>
      </c>
      <c r="D14" s="1">
        <v>60</v>
      </c>
      <c r="E14" s="1">
        <v>57.5</v>
      </c>
      <c r="F14" s="1">
        <v>64</v>
      </c>
      <c r="G14" s="1">
        <v>71.3</v>
      </c>
      <c r="H14" s="1">
        <v>68.099999999999994</v>
      </c>
      <c r="I14" s="1">
        <v>54.6</v>
      </c>
      <c r="J14" s="1">
        <v>19</v>
      </c>
      <c r="K14" s="1">
        <v>15</v>
      </c>
      <c r="L14" s="1">
        <v>14.5</v>
      </c>
      <c r="M14" s="1">
        <v>13.5</v>
      </c>
      <c r="N14" s="1">
        <v>12.2</v>
      </c>
      <c r="O14" s="1">
        <v>20.6</v>
      </c>
      <c r="P14" s="1">
        <v>16.899999999999999</v>
      </c>
      <c r="Q14" s="1">
        <v>16.399999999999999</v>
      </c>
      <c r="R14" s="1">
        <v>16</v>
      </c>
      <c r="S14" s="1">
        <v>14.1</v>
      </c>
      <c r="T14" s="1">
        <v>61</v>
      </c>
      <c r="U14" s="1">
        <v>53</v>
      </c>
      <c r="V14" s="1">
        <v>54</v>
      </c>
      <c r="W14" s="1">
        <v>51</v>
      </c>
      <c r="X14" s="1">
        <v>50</v>
      </c>
      <c r="Y14" s="1">
        <v>66</v>
      </c>
      <c r="Z14" s="1">
        <v>62</v>
      </c>
      <c r="AA14" s="1">
        <v>64</v>
      </c>
      <c r="AB14" s="1">
        <v>62</v>
      </c>
      <c r="AC14" s="1">
        <v>55</v>
      </c>
      <c r="AD14" s="1">
        <v>88.5</v>
      </c>
      <c r="AE14" s="1">
        <v>183</v>
      </c>
      <c r="AF14" s="1">
        <v>74.7</v>
      </c>
      <c r="AG14" s="1">
        <v>36.9</v>
      </c>
      <c r="AH14" s="1">
        <v>75.099999999999994</v>
      </c>
      <c r="AI14" s="1">
        <v>153</v>
      </c>
      <c r="AJ14" s="1">
        <v>52.6</v>
      </c>
      <c r="AK14" s="1">
        <v>240</v>
      </c>
      <c r="AL14" s="1">
        <v>190</v>
      </c>
      <c r="AM14" s="1">
        <v>256</v>
      </c>
      <c r="AN14" s="1">
        <v>253</v>
      </c>
      <c r="AO14" s="1">
        <v>85</v>
      </c>
      <c r="AP14" s="1">
        <v>170</v>
      </c>
      <c r="AQ14" s="1">
        <v>172</v>
      </c>
      <c r="AR14" s="1">
        <v>143</v>
      </c>
    </row>
    <row r="15" spans="1:44" ht="15.6" x14ac:dyDescent="0.3">
      <c r="A15" s="1">
        <v>14</v>
      </c>
      <c r="B15" s="6">
        <v>29</v>
      </c>
      <c r="C15" s="1">
        <v>157</v>
      </c>
      <c r="D15" s="1">
        <v>61</v>
      </c>
      <c r="E15" s="1">
        <v>60.6</v>
      </c>
      <c r="F15" s="1">
        <v>70.7</v>
      </c>
      <c r="G15" s="1">
        <v>76.5</v>
      </c>
      <c r="H15" s="1">
        <v>68.7</v>
      </c>
      <c r="I15" s="1">
        <v>53.3</v>
      </c>
      <c r="J15" s="1">
        <v>19</v>
      </c>
      <c r="K15" s="1">
        <v>14.3</v>
      </c>
      <c r="L15" s="1">
        <v>14.8</v>
      </c>
      <c r="M15" s="1">
        <v>13.8</v>
      </c>
      <c r="N15" s="1">
        <v>12.9</v>
      </c>
      <c r="O15" s="1">
        <v>18.7</v>
      </c>
      <c r="P15" s="1">
        <v>18.2</v>
      </c>
      <c r="Q15" s="1">
        <v>17.899999999999999</v>
      </c>
      <c r="R15" s="1">
        <v>16.7</v>
      </c>
      <c r="S15" s="1">
        <v>14.9</v>
      </c>
      <c r="T15" s="1">
        <v>65</v>
      </c>
      <c r="U15" s="1">
        <v>54</v>
      </c>
      <c r="V15" s="1">
        <v>55</v>
      </c>
      <c r="W15" s="1">
        <v>54</v>
      </c>
      <c r="X15" s="1">
        <v>50</v>
      </c>
      <c r="Y15" s="1">
        <v>68</v>
      </c>
      <c r="Z15" s="1">
        <v>69</v>
      </c>
      <c r="AA15" s="1">
        <v>66</v>
      </c>
      <c r="AB15" s="1">
        <v>62</v>
      </c>
      <c r="AC15" s="1">
        <v>55</v>
      </c>
      <c r="AD15" s="1">
        <v>94.8</v>
      </c>
      <c r="AE15" s="1">
        <v>181</v>
      </c>
      <c r="AF15" s="1">
        <v>79.900000000000006</v>
      </c>
      <c r="AG15" s="1">
        <v>37.700000000000003</v>
      </c>
      <c r="AH15" s="1">
        <v>77.400000000000006</v>
      </c>
      <c r="AI15" s="1">
        <v>161</v>
      </c>
      <c r="AJ15" s="1">
        <v>52.8</v>
      </c>
      <c r="AK15" s="1">
        <v>245</v>
      </c>
      <c r="AL15" s="1">
        <v>191</v>
      </c>
      <c r="AM15" s="1">
        <v>218</v>
      </c>
      <c r="AN15" s="1">
        <v>246</v>
      </c>
      <c r="AO15" s="1">
        <v>105</v>
      </c>
      <c r="AP15" s="1">
        <v>172</v>
      </c>
      <c r="AQ15" s="1">
        <v>170</v>
      </c>
      <c r="AR15" s="1">
        <v>137</v>
      </c>
    </row>
    <row r="16" spans="1:44" ht="15.6" x14ac:dyDescent="0.3">
      <c r="A16" s="1">
        <v>15</v>
      </c>
      <c r="B16" s="6">
        <v>32</v>
      </c>
      <c r="C16" s="1">
        <v>163</v>
      </c>
      <c r="D16" s="1">
        <v>62</v>
      </c>
      <c r="E16" s="1">
        <v>66.099999999999994</v>
      </c>
      <c r="F16" s="1">
        <v>72.400000000000006</v>
      </c>
      <c r="G16" s="1">
        <v>78.3</v>
      </c>
      <c r="H16" s="1">
        <v>70.5</v>
      </c>
      <c r="I16" s="1">
        <v>58.2</v>
      </c>
      <c r="J16" s="1">
        <v>16.5</v>
      </c>
      <c r="K16" s="1">
        <v>12.8</v>
      </c>
      <c r="L16" s="1">
        <v>12.3</v>
      </c>
      <c r="M16" s="1">
        <v>11.3</v>
      </c>
      <c r="N16" s="1">
        <v>9.3000000000000007</v>
      </c>
      <c r="O16" s="1">
        <v>18.600000000000001</v>
      </c>
      <c r="P16" s="1">
        <v>13.5</v>
      </c>
      <c r="Q16" s="1">
        <v>11.4</v>
      </c>
      <c r="R16" s="1">
        <v>13.4</v>
      </c>
      <c r="S16" s="1">
        <v>11.8</v>
      </c>
      <c r="T16" s="1">
        <v>56</v>
      </c>
      <c r="U16" s="1">
        <v>46</v>
      </c>
      <c r="V16" s="1">
        <v>50</v>
      </c>
      <c r="W16" s="1">
        <v>45</v>
      </c>
      <c r="X16" s="1">
        <v>42</v>
      </c>
      <c r="Y16" s="1">
        <v>60</v>
      </c>
      <c r="Z16" s="1">
        <v>55</v>
      </c>
      <c r="AA16" s="1">
        <v>57</v>
      </c>
      <c r="AB16" s="1">
        <v>54</v>
      </c>
      <c r="AC16" s="1">
        <v>47</v>
      </c>
      <c r="AD16" s="1">
        <v>83</v>
      </c>
      <c r="AE16" s="1">
        <v>184</v>
      </c>
      <c r="AF16" s="1">
        <v>70.900000000000006</v>
      </c>
      <c r="AG16" s="1">
        <v>34</v>
      </c>
      <c r="AH16" s="1">
        <v>72.8</v>
      </c>
      <c r="AI16" s="1">
        <v>145</v>
      </c>
      <c r="AJ16" s="1">
        <v>48.9</v>
      </c>
      <c r="AK16" s="1">
        <v>245</v>
      </c>
      <c r="AL16" s="1">
        <v>180</v>
      </c>
      <c r="AM16" s="1">
        <v>218</v>
      </c>
      <c r="AN16" s="1">
        <v>225</v>
      </c>
      <c r="AO16" s="1">
        <v>85</v>
      </c>
      <c r="AP16" s="1">
        <v>165</v>
      </c>
      <c r="AQ16" s="1">
        <v>167</v>
      </c>
      <c r="AR16" s="1">
        <v>136</v>
      </c>
    </row>
    <row r="17" spans="1:44" ht="15.6" x14ac:dyDescent="0.3">
      <c r="A17" s="1">
        <v>16</v>
      </c>
      <c r="B17" s="6">
        <v>41</v>
      </c>
      <c r="C17" s="1">
        <v>157</v>
      </c>
      <c r="D17" s="1">
        <v>64</v>
      </c>
      <c r="E17" s="1">
        <v>63.1</v>
      </c>
      <c r="F17" s="1">
        <v>67.900000000000006</v>
      </c>
      <c r="G17" s="1">
        <v>76.5</v>
      </c>
      <c r="H17" s="1">
        <v>69.599999999999994</v>
      </c>
      <c r="I17" s="1">
        <v>53.6</v>
      </c>
      <c r="J17" s="1">
        <v>17.8</v>
      </c>
      <c r="K17" s="1">
        <v>14.7</v>
      </c>
      <c r="L17" s="1">
        <v>14.6</v>
      </c>
      <c r="M17" s="1">
        <v>13.7</v>
      </c>
      <c r="N17" s="1">
        <v>11.8</v>
      </c>
      <c r="O17" s="1">
        <v>19.899999999999999</v>
      </c>
      <c r="P17" s="1">
        <v>16.399999999999999</v>
      </c>
      <c r="Q17" s="1">
        <v>16.8</v>
      </c>
      <c r="R17" s="1">
        <v>16.100000000000001</v>
      </c>
      <c r="S17" s="1">
        <v>13.8</v>
      </c>
      <c r="T17" s="1">
        <v>63</v>
      </c>
      <c r="U17" s="1">
        <v>53</v>
      </c>
      <c r="V17" s="1">
        <v>55</v>
      </c>
      <c r="W17" s="1">
        <v>54</v>
      </c>
      <c r="X17" s="1">
        <v>50</v>
      </c>
      <c r="Y17" s="1">
        <v>66</v>
      </c>
      <c r="Z17" s="1">
        <v>63</v>
      </c>
      <c r="AA17" s="1">
        <v>64</v>
      </c>
      <c r="AB17" s="1">
        <v>63</v>
      </c>
      <c r="AC17" s="1">
        <v>55</v>
      </c>
      <c r="AD17" s="1">
        <v>90.9</v>
      </c>
      <c r="AE17" s="1">
        <v>186</v>
      </c>
      <c r="AF17" s="1">
        <v>77.2</v>
      </c>
      <c r="AG17" s="1">
        <v>39.4</v>
      </c>
      <c r="AH17" s="1">
        <v>73.2</v>
      </c>
      <c r="AI17" s="1">
        <v>150</v>
      </c>
      <c r="AJ17" s="1">
        <v>52.1</v>
      </c>
      <c r="AK17" s="1">
        <v>255</v>
      </c>
      <c r="AL17" s="1">
        <v>186</v>
      </c>
      <c r="AM17" s="1">
        <v>237</v>
      </c>
      <c r="AN17" s="1">
        <v>240</v>
      </c>
      <c r="AO17" s="1">
        <v>90</v>
      </c>
      <c r="AP17" s="1">
        <v>172</v>
      </c>
      <c r="AQ17" s="1">
        <v>174</v>
      </c>
      <c r="AR17" s="1">
        <v>145</v>
      </c>
    </row>
    <row r="18" spans="1:44" ht="15.6" x14ac:dyDescent="0.3">
      <c r="A18" s="1">
        <v>17</v>
      </c>
      <c r="B18" s="6">
        <v>42</v>
      </c>
      <c r="C18" s="1">
        <v>165</v>
      </c>
      <c r="D18" s="1">
        <v>74</v>
      </c>
      <c r="E18" s="1">
        <v>63.9</v>
      </c>
      <c r="F18" s="1">
        <v>68.7</v>
      </c>
      <c r="G18" s="1">
        <v>79.5</v>
      </c>
      <c r="H18" s="1">
        <v>71.900000000000006</v>
      </c>
      <c r="I18" s="1">
        <v>59.4</v>
      </c>
      <c r="J18" s="1">
        <v>18.7</v>
      </c>
      <c r="K18" s="1">
        <v>14</v>
      </c>
      <c r="L18" s="1">
        <v>14.5</v>
      </c>
      <c r="M18" s="1">
        <v>13.5</v>
      </c>
      <c r="N18" s="1">
        <v>12.3</v>
      </c>
      <c r="O18" s="1">
        <v>15.5</v>
      </c>
      <c r="P18" s="1">
        <v>17</v>
      </c>
      <c r="Q18" s="1">
        <v>16.5</v>
      </c>
      <c r="R18" s="1">
        <v>15.3</v>
      </c>
      <c r="S18" s="1">
        <v>14.1</v>
      </c>
      <c r="T18" s="1">
        <v>63</v>
      </c>
      <c r="U18" s="1">
        <v>50</v>
      </c>
      <c r="V18" s="1">
        <v>51</v>
      </c>
      <c r="W18" s="1">
        <v>48</v>
      </c>
      <c r="X18" s="1">
        <v>46</v>
      </c>
      <c r="Y18" s="1">
        <v>67</v>
      </c>
      <c r="Z18" s="1">
        <v>61</v>
      </c>
      <c r="AA18" s="1">
        <v>61</v>
      </c>
      <c r="AB18" s="1">
        <v>57</v>
      </c>
      <c r="AC18" s="1">
        <v>53</v>
      </c>
      <c r="AD18" s="1">
        <v>89.8</v>
      </c>
      <c r="AE18" s="1">
        <v>194</v>
      </c>
      <c r="AF18" s="1">
        <v>76.7</v>
      </c>
      <c r="AG18" s="1">
        <v>33.700000000000003</v>
      </c>
      <c r="AH18" s="1">
        <v>71.900000000000006</v>
      </c>
      <c r="AI18" s="1">
        <v>164</v>
      </c>
      <c r="AJ18" s="1">
        <v>52.3</v>
      </c>
      <c r="AK18" s="1">
        <v>280</v>
      </c>
      <c r="AL18" s="1">
        <v>184</v>
      </c>
      <c r="AM18" s="1">
        <v>246</v>
      </c>
      <c r="AN18" s="1">
        <v>252</v>
      </c>
      <c r="AO18" s="1">
        <v>100</v>
      </c>
      <c r="AP18" s="1">
        <v>173</v>
      </c>
      <c r="AQ18" s="1">
        <v>172</v>
      </c>
      <c r="AR18" s="1">
        <v>144</v>
      </c>
    </row>
    <row r="19" spans="1:44" ht="15.6" x14ac:dyDescent="0.3">
      <c r="A19" s="1">
        <v>18</v>
      </c>
      <c r="B19" s="6">
        <v>28</v>
      </c>
      <c r="C19" s="1">
        <v>170</v>
      </c>
      <c r="D19" s="1">
        <v>54</v>
      </c>
      <c r="E19" s="1">
        <v>60.4</v>
      </c>
      <c r="F19" s="1">
        <v>69.099999999999994</v>
      </c>
      <c r="G19" s="1">
        <v>81</v>
      </c>
      <c r="H19" s="1">
        <v>72</v>
      </c>
      <c r="I19" s="1">
        <v>55.6</v>
      </c>
      <c r="J19" s="1">
        <v>18</v>
      </c>
      <c r="K19" s="1">
        <v>13.4</v>
      </c>
      <c r="L19" s="1">
        <v>13.3</v>
      </c>
      <c r="M19" s="1">
        <v>12.9</v>
      </c>
      <c r="N19" s="1">
        <v>11</v>
      </c>
      <c r="O19" s="1">
        <v>17.5</v>
      </c>
      <c r="P19" s="1">
        <v>16.3</v>
      </c>
      <c r="Q19" s="1">
        <v>15</v>
      </c>
      <c r="R19" s="1">
        <v>14.8</v>
      </c>
      <c r="S19" s="1">
        <v>13.1</v>
      </c>
      <c r="T19" s="1">
        <v>66</v>
      </c>
      <c r="U19" s="1">
        <v>53</v>
      </c>
      <c r="V19" s="1">
        <v>52</v>
      </c>
      <c r="W19" s="1">
        <v>50</v>
      </c>
      <c r="X19" s="1">
        <v>45</v>
      </c>
      <c r="Y19" s="1">
        <v>65</v>
      </c>
      <c r="Z19" s="1">
        <v>60</v>
      </c>
      <c r="AA19" s="1">
        <v>62</v>
      </c>
      <c r="AB19" s="1">
        <v>58</v>
      </c>
      <c r="AC19" s="1">
        <v>52</v>
      </c>
      <c r="AD19" s="1">
        <v>83.2</v>
      </c>
      <c r="AE19" s="1">
        <v>195</v>
      </c>
      <c r="AF19" s="1">
        <v>71.400000000000006</v>
      </c>
      <c r="AG19" s="1">
        <v>38</v>
      </c>
      <c r="AH19" s="1">
        <v>69.3</v>
      </c>
      <c r="AI19" s="1">
        <v>157</v>
      </c>
      <c r="AJ19" s="1">
        <v>51.1</v>
      </c>
      <c r="AK19" s="1">
        <v>275</v>
      </c>
      <c r="AL19" s="1">
        <v>178</v>
      </c>
      <c r="AM19" s="1">
        <v>236</v>
      </c>
      <c r="AN19" s="1">
        <v>233</v>
      </c>
      <c r="AO19" s="1">
        <v>109</v>
      </c>
      <c r="AP19" s="1">
        <v>178</v>
      </c>
      <c r="AQ19" s="1">
        <v>173</v>
      </c>
      <c r="AR19" s="1">
        <v>145</v>
      </c>
    </row>
    <row r="20" spans="1:44" ht="15.6" x14ac:dyDescent="0.3">
      <c r="A20" s="1">
        <v>19</v>
      </c>
      <c r="B20" s="6">
        <v>40</v>
      </c>
      <c r="C20" s="1">
        <v>165</v>
      </c>
      <c r="D20" s="1">
        <v>62</v>
      </c>
      <c r="E20" s="1">
        <v>65.599999999999994</v>
      </c>
      <c r="F20" s="1">
        <v>66.599999999999994</v>
      </c>
      <c r="G20" s="1">
        <v>78.5</v>
      </c>
      <c r="H20" s="1">
        <v>74.2</v>
      </c>
      <c r="I20" s="1">
        <v>55.2</v>
      </c>
      <c r="J20" s="1">
        <v>18.600000000000001</v>
      </c>
      <c r="K20" s="1">
        <v>13.9</v>
      </c>
      <c r="L20" s="1">
        <v>13.2</v>
      </c>
      <c r="M20" s="1">
        <v>12</v>
      </c>
      <c r="N20" s="1">
        <v>11.5</v>
      </c>
      <c r="O20" s="1">
        <v>19.2</v>
      </c>
      <c r="P20" s="1">
        <v>16.100000000000001</v>
      </c>
      <c r="Q20" s="1">
        <v>16.2</v>
      </c>
      <c r="R20" s="1">
        <v>15.5</v>
      </c>
      <c r="S20" s="1">
        <v>13.5</v>
      </c>
      <c r="T20" s="1">
        <v>63</v>
      </c>
      <c r="U20" s="1">
        <v>52</v>
      </c>
      <c r="V20" s="1">
        <v>50</v>
      </c>
      <c r="W20" s="1">
        <v>49</v>
      </c>
      <c r="X20" s="1">
        <v>46</v>
      </c>
      <c r="Y20" s="1">
        <v>67</v>
      </c>
      <c r="Z20" s="1">
        <v>60</v>
      </c>
      <c r="AA20" s="1">
        <v>63</v>
      </c>
      <c r="AB20" s="1">
        <v>58</v>
      </c>
      <c r="AC20" s="1">
        <v>53</v>
      </c>
      <c r="AD20" s="1">
        <v>85.8</v>
      </c>
      <c r="AE20" s="1">
        <v>193</v>
      </c>
      <c r="AF20" s="1">
        <v>71</v>
      </c>
      <c r="AG20" s="1">
        <v>35.4</v>
      </c>
      <c r="AH20" s="1">
        <v>70.8</v>
      </c>
      <c r="AI20" s="1">
        <v>158</v>
      </c>
      <c r="AJ20" s="1">
        <v>52.6</v>
      </c>
      <c r="AK20" s="1">
        <v>275</v>
      </c>
      <c r="AL20" s="1">
        <v>170</v>
      </c>
      <c r="AM20" s="1">
        <v>230</v>
      </c>
      <c r="AN20" s="1">
        <v>225</v>
      </c>
      <c r="AO20" s="1">
        <v>110</v>
      </c>
      <c r="AP20" s="1">
        <v>180</v>
      </c>
      <c r="AQ20" s="1">
        <v>177</v>
      </c>
      <c r="AR20" s="1">
        <v>150</v>
      </c>
    </row>
    <row r="21" spans="1:44" ht="15.6" x14ac:dyDescent="0.3">
      <c r="A21" s="1">
        <v>20</v>
      </c>
      <c r="B21" s="6">
        <v>45</v>
      </c>
      <c r="C21" s="1">
        <v>155</v>
      </c>
      <c r="D21" s="1">
        <v>62</v>
      </c>
      <c r="E21" s="1">
        <v>57.5</v>
      </c>
      <c r="F21" s="1">
        <v>68.2</v>
      </c>
      <c r="G21" s="1">
        <v>72.599999999999994</v>
      </c>
      <c r="H21" s="1">
        <v>65.8</v>
      </c>
      <c r="I21" s="1">
        <v>52.7</v>
      </c>
      <c r="J21" s="1">
        <v>18.8</v>
      </c>
      <c r="K21" s="1">
        <v>14.4</v>
      </c>
      <c r="L21" s="1">
        <v>13.4</v>
      </c>
      <c r="M21" s="1">
        <v>13.3</v>
      </c>
      <c r="N21" s="1">
        <v>11.6</v>
      </c>
      <c r="O21" s="1">
        <v>20.3</v>
      </c>
      <c r="P21" s="1">
        <v>16</v>
      </c>
      <c r="Q21" s="1">
        <v>16.100000000000001</v>
      </c>
      <c r="R21" s="1">
        <v>15.7</v>
      </c>
      <c r="S21" s="1">
        <v>13.9</v>
      </c>
      <c r="T21" s="1">
        <v>64</v>
      </c>
      <c r="U21" s="1">
        <v>53</v>
      </c>
      <c r="V21" s="1">
        <v>54</v>
      </c>
      <c r="W21" s="1">
        <v>53</v>
      </c>
      <c r="X21" s="1">
        <v>46</v>
      </c>
      <c r="Y21" s="1">
        <v>68</v>
      </c>
      <c r="Z21" s="1">
        <v>63</v>
      </c>
      <c r="AA21" s="1">
        <v>66</v>
      </c>
      <c r="AB21" s="1">
        <v>64</v>
      </c>
      <c r="AC21" s="1">
        <v>56</v>
      </c>
      <c r="AD21" s="1">
        <v>84.9</v>
      </c>
      <c r="AE21" s="1">
        <v>183</v>
      </c>
      <c r="AF21" s="1">
        <v>74.599999999999994</v>
      </c>
      <c r="AG21" s="1">
        <v>32</v>
      </c>
      <c r="AH21" s="1">
        <v>71.3</v>
      </c>
      <c r="AI21" s="1">
        <v>150</v>
      </c>
      <c r="AJ21" s="1">
        <v>48.6</v>
      </c>
      <c r="AK21" s="1">
        <v>250</v>
      </c>
      <c r="AL21" s="1">
        <v>178</v>
      </c>
      <c r="AM21" s="1">
        <v>215</v>
      </c>
      <c r="AN21" s="1">
        <v>243</v>
      </c>
      <c r="AO21" s="1">
        <v>107</v>
      </c>
      <c r="AP21" s="1">
        <v>175</v>
      </c>
      <c r="AQ21" s="1">
        <v>165</v>
      </c>
      <c r="AR21" s="1">
        <v>135</v>
      </c>
    </row>
    <row r="22" spans="1:44" ht="15.6" x14ac:dyDescent="0.3">
      <c r="A22" s="1">
        <v>21</v>
      </c>
      <c r="B22" s="6">
        <v>42</v>
      </c>
      <c r="C22" s="1">
        <v>167</v>
      </c>
      <c r="D22" s="1">
        <v>69</v>
      </c>
      <c r="E22" s="1">
        <v>65.400000000000006</v>
      </c>
      <c r="F22" s="1">
        <v>72</v>
      </c>
      <c r="G22" s="1">
        <v>81.7</v>
      </c>
      <c r="H22" s="1">
        <v>77.599999999999994</v>
      </c>
      <c r="I22" s="1">
        <v>61.4</v>
      </c>
      <c r="J22" s="1">
        <v>19.100000000000001</v>
      </c>
      <c r="K22" s="1">
        <v>12.5</v>
      </c>
      <c r="L22" s="1">
        <v>13.1</v>
      </c>
      <c r="M22" s="1">
        <v>12.3</v>
      </c>
      <c r="N22" s="1">
        <v>12.5</v>
      </c>
      <c r="O22" s="1">
        <v>20</v>
      </c>
      <c r="P22" s="1">
        <v>15.3</v>
      </c>
      <c r="Q22" s="1">
        <v>17.100000000000001</v>
      </c>
      <c r="R22" s="1">
        <v>15.9</v>
      </c>
      <c r="S22" s="1">
        <v>14.9</v>
      </c>
      <c r="T22" s="1">
        <v>63</v>
      </c>
      <c r="U22" s="1">
        <v>51</v>
      </c>
      <c r="V22" s="1">
        <v>53</v>
      </c>
      <c r="W22" s="1">
        <v>50</v>
      </c>
      <c r="X22" s="1">
        <v>51</v>
      </c>
      <c r="Y22" s="1">
        <v>72</v>
      </c>
      <c r="Z22" s="1">
        <v>62</v>
      </c>
      <c r="AA22" s="1">
        <v>66</v>
      </c>
      <c r="AB22" s="1">
        <v>63</v>
      </c>
      <c r="AC22" s="1">
        <v>57</v>
      </c>
      <c r="AD22" s="1">
        <v>85.8</v>
      </c>
      <c r="AE22" s="1">
        <v>195</v>
      </c>
      <c r="AF22" s="1">
        <v>74.5</v>
      </c>
      <c r="AG22" s="1">
        <v>33.799999999999997</v>
      </c>
      <c r="AH22" s="1">
        <v>73.5</v>
      </c>
      <c r="AI22" s="1">
        <v>152</v>
      </c>
      <c r="AJ22" s="1">
        <v>52</v>
      </c>
      <c r="AK22" s="1">
        <v>270</v>
      </c>
      <c r="AL22" s="1">
        <v>186</v>
      </c>
      <c r="AM22" s="1">
        <v>210</v>
      </c>
      <c r="AN22" s="1">
        <v>240</v>
      </c>
      <c r="AO22" s="1">
        <v>105</v>
      </c>
      <c r="AP22" s="1">
        <v>180</v>
      </c>
      <c r="AQ22" s="1">
        <v>181</v>
      </c>
      <c r="AR22" s="1">
        <v>155</v>
      </c>
    </row>
    <row r="23" spans="1:44" ht="15.6" x14ac:dyDescent="0.3">
      <c r="A23" s="1">
        <v>22</v>
      </c>
      <c r="B23" s="6">
        <v>32</v>
      </c>
      <c r="C23" s="1">
        <v>150</v>
      </c>
      <c r="D23" s="1">
        <v>48</v>
      </c>
      <c r="E23" s="1">
        <v>57.9</v>
      </c>
      <c r="F23" s="1">
        <v>68.900000000000006</v>
      </c>
      <c r="G23" s="1">
        <v>74.2</v>
      </c>
      <c r="H23" s="1">
        <v>69.8</v>
      </c>
      <c r="I23" s="1">
        <v>58.3</v>
      </c>
      <c r="J23" s="1">
        <v>18.5</v>
      </c>
      <c r="K23" s="1">
        <v>13</v>
      </c>
      <c r="L23" s="1">
        <v>12.7</v>
      </c>
      <c r="M23" s="1">
        <v>12.2</v>
      </c>
      <c r="N23" s="1">
        <v>11.4</v>
      </c>
      <c r="O23" s="1">
        <v>19.3</v>
      </c>
      <c r="P23" s="1">
        <v>14.7</v>
      </c>
      <c r="Q23" s="1">
        <v>15.5</v>
      </c>
      <c r="R23" s="1">
        <v>14.8</v>
      </c>
      <c r="S23" s="1">
        <v>12.7</v>
      </c>
      <c r="T23" s="1">
        <v>58</v>
      </c>
      <c r="U23" s="1">
        <v>46</v>
      </c>
      <c r="V23" s="1">
        <v>48</v>
      </c>
      <c r="W23" s="1">
        <v>45</v>
      </c>
      <c r="X23" s="1">
        <v>44</v>
      </c>
      <c r="Y23" s="1">
        <v>64</v>
      </c>
      <c r="Z23" s="1">
        <v>57</v>
      </c>
      <c r="AA23" s="1">
        <v>60</v>
      </c>
      <c r="AB23" s="1">
        <v>57</v>
      </c>
      <c r="AC23" s="1">
        <v>50</v>
      </c>
      <c r="AD23" s="1">
        <v>84.6</v>
      </c>
      <c r="AE23" s="1">
        <v>170</v>
      </c>
      <c r="AF23" s="1">
        <v>72.5</v>
      </c>
      <c r="AG23" s="1">
        <v>32.700000000000003</v>
      </c>
      <c r="AH23" s="1">
        <v>72.400000000000006</v>
      </c>
      <c r="AI23" s="1">
        <v>142</v>
      </c>
      <c r="AJ23" s="1">
        <v>48.3</v>
      </c>
      <c r="AK23" s="1">
        <v>245</v>
      </c>
      <c r="AL23" s="1">
        <v>175</v>
      </c>
      <c r="AM23" s="1">
        <v>217</v>
      </c>
      <c r="AN23" s="1">
        <v>230</v>
      </c>
      <c r="AO23" s="1">
        <v>100</v>
      </c>
      <c r="AP23" s="1">
        <v>162</v>
      </c>
      <c r="AQ23" s="1">
        <v>161</v>
      </c>
      <c r="AR23" s="1">
        <v>136</v>
      </c>
    </row>
    <row r="24" spans="1:44" ht="15.6" x14ac:dyDescent="0.3">
      <c r="A24" s="1">
        <v>23</v>
      </c>
      <c r="B24" s="6">
        <v>48</v>
      </c>
      <c r="C24" s="1">
        <v>167</v>
      </c>
      <c r="D24" s="1">
        <v>65</v>
      </c>
      <c r="E24" s="1">
        <v>60.6</v>
      </c>
      <c r="F24" s="1">
        <v>69.5</v>
      </c>
      <c r="G24" s="1">
        <v>77.7</v>
      </c>
      <c r="H24" s="1">
        <v>68.599999999999994</v>
      </c>
      <c r="I24" s="1">
        <v>55.9</v>
      </c>
      <c r="J24" s="1">
        <v>16.8</v>
      </c>
      <c r="K24" s="1">
        <v>13.3</v>
      </c>
      <c r="L24" s="1">
        <v>12.9</v>
      </c>
      <c r="M24" s="1">
        <v>12.6</v>
      </c>
      <c r="N24" s="1">
        <v>11.4</v>
      </c>
      <c r="O24" s="1">
        <v>20.3</v>
      </c>
      <c r="P24" s="1">
        <v>14.4</v>
      </c>
      <c r="Q24" s="1">
        <v>14.7</v>
      </c>
      <c r="R24" s="1">
        <v>13.9</v>
      </c>
      <c r="S24" s="1">
        <v>13.8</v>
      </c>
      <c r="T24" s="1">
        <v>60</v>
      </c>
      <c r="U24" s="1">
        <v>51</v>
      </c>
      <c r="V24" s="1">
        <v>52</v>
      </c>
      <c r="W24" s="1">
        <v>50</v>
      </c>
      <c r="X24" s="1">
        <v>47</v>
      </c>
      <c r="Y24" s="1">
        <v>77</v>
      </c>
      <c r="Z24" s="1">
        <v>59</v>
      </c>
      <c r="AA24" s="1">
        <v>62</v>
      </c>
      <c r="AB24" s="1">
        <v>60</v>
      </c>
      <c r="AC24" s="1">
        <v>53</v>
      </c>
      <c r="AD24" s="1">
        <v>89.6</v>
      </c>
      <c r="AE24" s="1">
        <v>190</v>
      </c>
      <c r="AF24" s="1">
        <v>76</v>
      </c>
      <c r="AG24" s="1">
        <v>31.9</v>
      </c>
      <c r="AH24" s="1">
        <v>72.7</v>
      </c>
      <c r="AI24" s="1">
        <v>150</v>
      </c>
      <c r="AJ24" s="1">
        <v>50.9</v>
      </c>
      <c r="AK24" s="1">
        <v>275</v>
      </c>
      <c r="AL24" s="1">
        <v>177</v>
      </c>
      <c r="AM24" s="1">
        <v>218</v>
      </c>
      <c r="AN24" s="1">
        <v>255</v>
      </c>
      <c r="AO24" s="1">
        <v>100</v>
      </c>
      <c r="AP24" s="1">
        <v>175</v>
      </c>
      <c r="AQ24" s="1">
        <v>173</v>
      </c>
      <c r="AR24" s="1">
        <v>147</v>
      </c>
    </row>
    <row r="25" spans="1:44" ht="15.6" x14ac:dyDescent="0.3">
      <c r="A25" s="1">
        <v>24</v>
      </c>
      <c r="B25" s="6">
        <v>50</v>
      </c>
      <c r="C25" s="1">
        <v>160</v>
      </c>
      <c r="D25" s="1">
        <v>90</v>
      </c>
      <c r="E25" s="1">
        <v>60.3</v>
      </c>
      <c r="F25" s="1">
        <v>70</v>
      </c>
      <c r="G25" s="1">
        <v>74.8</v>
      </c>
      <c r="H25" s="1">
        <v>66.599999999999994</v>
      </c>
      <c r="I25" s="1">
        <v>57.9</v>
      </c>
      <c r="J25" s="1">
        <v>20.100000000000001</v>
      </c>
      <c r="K25" s="1">
        <v>16.2</v>
      </c>
      <c r="L25" s="1">
        <v>17.8</v>
      </c>
      <c r="M25" s="1">
        <v>16.3</v>
      </c>
      <c r="N25" s="1">
        <v>14.9</v>
      </c>
      <c r="O25" s="1">
        <v>23.2</v>
      </c>
      <c r="P25" s="1">
        <v>18.3</v>
      </c>
      <c r="Q25" s="1">
        <v>18.7</v>
      </c>
      <c r="R25" s="1">
        <v>16.7</v>
      </c>
      <c r="S25" s="1">
        <v>16.100000000000001</v>
      </c>
      <c r="T25" s="1">
        <v>70</v>
      </c>
      <c r="U25" s="1">
        <v>60</v>
      </c>
      <c r="V25" s="1">
        <v>66</v>
      </c>
      <c r="W25" s="1">
        <v>62</v>
      </c>
      <c r="X25" s="1">
        <v>57</v>
      </c>
      <c r="Y25" s="1">
        <v>82</v>
      </c>
      <c r="Z25" s="1">
        <v>70</v>
      </c>
      <c r="AA25" s="1">
        <v>75</v>
      </c>
      <c r="AB25" s="1">
        <v>68</v>
      </c>
      <c r="AC25" s="1">
        <v>65</v>
      </c>
      <c r="AD25" s="1">
        <v>96.3</v>
      </c>
      <c r="AE25" s="1">
        <v>190</v>
      </c>
      <c r="AF25" s="1">
        <v>82.2</v>
      </c>
      <c r="AG25" s="1">
        <v>38</v>
      </c>
      <c r="AH25" s="1">
        <v>78.900000000000006</v>
      </c>
      <c r="AI25" s="1">
        <v>194</v>
      </c>
      <c r="AJ25" s="1">
        <v>59.2</v>
      </c>
      <c r="AK25" s="1">
        <v>270</v>
      </c>
      <c r="AL25" s="1">
        <v>196</v>
      </c>
      <c r="AM25" s="1">
        <v>252</v>
      </c>
      <c r="AN25" s="1">
        <v>260</v>
      </c>
      <c r="AO25" s="1">
        <v>100</v>
      </c>
      <c r="AP25" s="1">
        <v>175</v>
      </c>
      <c r="AQ25" s="1">
        <v>170</v>
      </c>
      <c r="AR25" s="1">
        <v>145</v>
      </c>
    </row>
    <row r="26" spans="1:44" ht="15.6" x14ac:dyDescent="0.3">
      <c r="A26" s="1">
        <v>25</v>
      </c>
      <c r="B26" s="6">
        <v>27</v>
      </c>
      <c r="C26" s="1">
        <v>163</v>
      </c>
      <c r="D26" s="1">
        <v>61</v>
      </c>
      <c r="E26" s="1">
        <v>56.2</v>
      </c>
      <c r="F26" s="1">
        <v>70.5</v>
      </c>
      <c r="G26" s="1">
        <v>73.2</v>
      </c>
      <c r="H26" s="1">
        <v>68.5</v>
      </c>
      <c r="I26" s="1">
        <v>59.9</v>
      </c>
      <c r="J26" s="1">
        <v>14.9</v>
      </c>
      <c r="K26" s="1">
        <v>13.4</v>
      </c>
      <c r="L26" s="1">
        <v>13.7</v>
      </c>
      <c r="M26" s="1">
        <v>13</v>
      </c>
      <c r="N26" s="1">
        <v>11.5</v>
      </c>
      <c r="O26" s="1">
        <v>19.399999999999999</v>
      </c>
      <c r="P26" s="1">
        <v>15.2</v>
      </c>
      <c r="Q26" s="1">
        <v>16.7</v>
      </c>
      <c r="R26" s="1">
        <v>15.3</v>
      </c>
      <c r="S26" s="1">
        <v>14.1</v>
      </c>
      <c r="T26" s="1">
        <v>60</v>
      </c>
      <c r="U26" s="1">
        <v>52</v>
      </c>
      <c r="V26" s="1">
        <v>54</v>
      </c>
      <c r="W26" s="1">
        <v>50</v>
      </c>
      <c r="X26" s="1">
        <v>48</v>
      </c>
      <c r="Y26" s="1">
        <v>70</v>
      </c>
      <c r="Z26" s="1">
        <v>58</v>
      </c>
      <c r="AA26" s="1">
        <v>60</v>
      </c>
      <c r="AB26" s="1">
        <v>56</v>
      </c>
      <c r="AC26" s="1">
        <v>52</v>
      </c>
      <c r="AD26" s="1">
        <v>84.8</v>
      </c>
      <c r="AE26" s="1">
        <v>180</v>
      </c>
      <c r="AF26" s="1">
        <v>71.8</v>
      </c>
      <c r="AG26" s="1">
        <v>31.5</v>
      </c>
      <c r="AH26" s="1">
        <v>72.8</v>
      </c>
      <c r="AI26" s="1">
        <v>147</v>
      </c>
      <c r="AJ26" s="1">
        <v>49.5</v>
      </c>
      <c r="AK26" s="1">
        <v>250</v>
      </c>
      <c r="AL26" s="1">
        <v>176</v>
      </c>
      <c r="AM26" s="1">
        <v>215</v>
      </c>
      <c r="AN26" s="1">
        <v>213</v>
      </c>
      <c r="AO26" s="1">
        <v>105</v>
      </c>
      <c r="AP26" s="1">
        <v>175</v>
      </c>
      <c r="AQ26" s="1">
        <v>165</v>
      </c>
      <c r="AR26" s="1">
        <v>140</v>
      </c>
    </row>
    <row r="27" spans="1:44" ht="15.6" x14ac:dyDescent="0.3">
      <c r="A27" s="1">
        <v>26</v>
      </c>
      <c r="B27" s="6">
        <v>48</v>
      </c>
      <c r="C27" s="1">
        <v>170</v>
      </c>
      <c r="D27" s="1">
        <v>75</v>
      </c>
      <c r="E27" s="1">
        <v>63</v>
      </c>
      <c r="F27" s="1">
        <v>66.8</v>
      </c>
      <c r="G27" s="1">
        <v>78</v>
      </c>
      <c r="H27" s="1">
        <v>69.2</v>
      </c>
      <c r="I27" s="1">
        <v>50.8</v>
      </c>
      <c r="J27" s="1">
        <v>16.600000000000001</v>
      </c>
      <c r="K27" s="1">
        <v>13.7</v>
      </c>
      <c r="L27" s="1">
        <v>14</v>
      </c>
      <c r="M27" s="1">
        <v>12.7</v>
      </c>
      <c r="N27" s="1">
        <v>11.6</v>
      </c>
      <c r="O27" s="1">
        <v>20.5</v>
      </c>
      <c r="P27" s="1">
        <v>16.600000000000001</v>
      </c>
      <c r="Q27" s="1">
        <v>17.3</v>
      </c>
      <c r="R27" s="1">
        <v>15.8</v>
      </c>
      <c r="S27" s="1">
        <v>14.3</v>
      </c>
      <c r="T27" s="1">
        <v>60</v>
      </c>
      <c r="U27" s="1">
        <v>52</v>
      </c>
      <c r="V27" s="1">
        <v>54</v>
      </c>
      <c r="W27" s="1">
        <v>50</v>
      </c>
      <c r="X27" s="1">
        <v>46</v>
      </c>
      <c r="Y27" s="1">
        <v>67</v>
      </c>
      <c r="Z27" s="1">
        <v>64</v>
      </c>
      <c r="AA27" s="1">
        <v>68</v>
      </c>
      <c r="AB27" s="1">
        <v>64</v>
      </c>
      <c r="AC27" s="1">
        <v>56</v>
      </c>
      <c r="AD27" s="1">
        <v>90.8</v>
      </c>
      <c r="AE27" s="1">
        <v>190</v>
      </c>
      <c r="AF27" s="1">
        <v>76.400000000000006</v>
      </c>
      <c r="AG27" s="1">
        <v>39.6</v>
      </c>
      <c r="AH27" s="1">
        <v>75.900000000000006</v>
      </c>
      <c r="AI27" s="1">
        <v>155</v>
      </c>
      <c r="AJ27" s="1">
        <v>50.2</v>
      </c>
      <c r="AK27" s="1">
        <v>270</v>
      </c>
      <c r="AL27" s="1">
        <v>187</v>
      </c>
      <c r="AM27" s="1">
        <v>235</v>
      </c>
      <c r="AN27" s="1">
        <v>247</v>
      </c>
      <c r="AO27" s="1">
        <v>105</v>
      </c>
      <c r="AP27" s="1">
        <v>176</v>
      </c>
      <c r="AQ27" s="1">
        <v>173</v>
      </c>
      <c r="AR27" s="1">
        <v>145</v>
      </c>
    </row>
    <row r="28" spans="1:44" ht="15.6" x14ac:dyDescent="0.3">
      <c r="A28" s="1">
        <v>27</v>
      </c>
      <c r="B28" s="6">
        <v>42</v>
      </c>
      <c r="C28" s="1">
        <v>160</v>
      </c>
      <c r="D28" s="1">
        <v>70</v>
      </c>
      <c r="E28" s="1">
        <v>57.5</v>
      </c>
      <c r="F28" s="1">
        <v>63.6</v>
      </c>
      <c r="G28" s="1">
        <v>67.8</v>
      </c>
      <c r="H28" s="1">
        <v>66.400000000000006</v>
      </c>
      <c r="I28" s="1">
        <v>57.6</v>
      </c>
      <c r="J28" s="1">
        <v>19.7</v>
      </c>
      <c r="K28" s="1">
        <v>14.9</v>
      </c>
      <c r="L28" s="1">
        <v>14.5</v>
      </c>
      <c r="M28" s="1">
        <v>14.7</v>
      </c>
      <c r="N28" s="1">
        <v>14.4</v>
      </c>
      <c r="O28" s="1">
        <v>19.7</v>
      </c>
      <c r="P28" s="1">
        <v>16.899999999999999</v>
      </c>
      <c r="Q28" s="1">
        <v>15.8</v>
      </c>
      <c r="R28" s="1">
        <v>17.100000000000001</v>
      </c>
      <c r="S28" s="1">
        <v>15.2</v>
      </c>
      <c r="T28" s="1">
        <v>66</v>
      </c>
      <c r="U28" s="1">
        <v>55</v>
      </c>
      <c r="V28" s="1">
        <v>57</v>
      </c>
      <c r="W28" s="1">
        <v>56</v>
      </c>
      <c r="X28" s="1">
        <v>51</v>
      </c>
      <c r="Y28" s="1">
        <v>76</v>
      </c>
      <c r="Z28" s="1">
        <v>65</v>
      </c>
      <c r="AA28" s="1">
        <v>66</v>
      </c>
      <c r="AB28" s="1">
        <v>65</v>
      </c>
      <c r="AC28" s="1">
        <v>61</v>
      </c>
      <c r="AD28" s="1">
        <v>86</v>
      </c>
      <c r="AE28" s="1">
        <v>180</v>
      </c>
      <c r="AF28" s="1">
        <v>75.099999999999994</v>
      </c>
      <c r="AG28" s="1">
        <v>41.4</v>
      </c>
      <c r="AH28" s="1">
        <v>72.599999999999994</v>
      </c>
      <c r="AI28" s="1">
        <v>170</v>
      </c>
      <c r="AJ28" s="1">
        <v>48.3</v>
      </c>
      <c r="AK28" s="1">
        <v>245</v>
      </c>
      <c r="AL28" s="1">
        <v>180</v>
      </c>
      <c r="AM28" s="1">
        <v>215</v>
      </c>
      <c r="AN28" s="1">
        <v>250</v>
      </c>
      <c r="AO28" s="1">
        <v>85</v>
      </c>
      <c r="AP28" s="1">
        <v>170</v>
      </c>
      <c r="AQ28" s="1">
        <v>165</v>
      </c>
      <c r="AR28" s="1">
        <v>140</v>
      </c>
    </row>
    <row r="29" spans="1:44" ht="15.6" x14ac:dyDescent="0.3">
      <c r="A29" s="1">
        <v>28</v>
      </c>
      <c r="B29" s="6">
        <v>36</v>
      </c>
      <c r="C29" s="1">
        <v>167</v>
      </c>
      <c r="D29" s="1">
        <v>74</v>
      </c>
      <c r="E29" s="1">
        <v>60.5</v>
      </c>
      <c r="F29" s="1">
        <v>65.2</v>
      </c>
      <c r="G29" s="1">
        <v>73.5</v>
      </c>
      <c r="H29" s="1">
        <v>67.5</v>
      </c>
      <c r="I29" s="1">
        <v>54</v>
      </c>
      <c r="J29" s="1">
        <v>19.2</v>
      </c>
      <c r="K29" s="1">
        <v>14.8</v>
      </c>
      <c r="L29" s="1">
        <v>14.9</v>
      </c>
      <c r="M29" s="1">
        <v>14.5</v>
      </c>
      <c r="N29" s="1">
        <v>13.3</v>
      </c>
      <c r="O29" s="1">
        <v>21.9</v>
      </c>
      <c r="P29" s="1">
        <v>16.8</v>
      </c>
      <c r="Q29" s="1">
        <v>16.5</v>
      </c>
      <c r="R29" s="1">
        <v>16.600000000000001</v>
      </c>
      <c r="S29" s="1">
        <v>15.8</v>
      </c>
      <c r="T29" s="1">
        <v>67</v>
      </c>
      <c r="U29" s="1">
        <v>56</v>
      </c>
      <c r="V29" s="1">
        <v>60</v>
      </c>
      <c r="W29" s="1">
        <v>57</v>
      </c>
      <c r="X29" s="1">
        <v>52</v>
      </c>
      <c r="Y29" s="1">
        <v>76</v>
      </c>
      <c r="Z29" s="1">
        <v>68</v>
      </c>
      <c r="AA29" s="1">
        <v>71</v>
      </c>
      <c r="AB29" s="1">
        <v>68</v>
      </c>
      <c r="AC29" s="1">
        <v>60</v>
      </c>
      <c r="AD29" s="1">
        <v>93.9</v>
      </c>
      <c r="AE29" s="1">
        <v>180</v>
      </c>
      <c r="AF29" s="1">
        <v>82.1</v>
      </c>
      <c r="AG29" s="1">
        <v>38.9</v>
      </c>
      <c r="AH29" s="1">
        <v>79.7</v>
      </c>
      <c r="AI29" s="1">
        <v>170</v>
      </c>
      <c r="AJ29" s="1">
        <v>56</v>
      </c>
      <c r="AK29" s="1">
        <v>245</v>
      </c>
      <c r="AL29" s="1">
        <v>195</v>
      </c>
      <c r="AM29" s="1">
        <v>253</v>
      </c>
      <c r="AN29" s="1">
        <v>265</v>
      </c>
      <c r="AO29" s="1">
        <v>90</v>
      </c>
      <c r="AP29" s="1">
        <v>170</v>
      </c>
      <c r="AQ29" s="1">
        <v>165</v>
      </c>
      <c r="AR29" s="1">
        <v>140</v>
      </c>
    </row>
    <row r="30" spans="1:44" ht="15.6" x14ac:dyDescent="0.3">
      <c r="A30" s="1">
        <v>29</v>
      </c>
      <c r="B30" s="6">
        <v>26</v>
      </c>
      <c r="C30" s="1">
        <v>165</v>
      </c>
      <c r="D30" s="1">
        <v>65</v>
      </c>
      <c r="E30" s="1">
        <v>61.7</v>
      </c>
      <c r="F30" s="1">
        <v>65.7</v>
      </c>
      <c r="G30" s="1">
        <v>73.099999999999994</v>
      </c>
      <c r="H30" s="1">
        <v>65.5</v>
      </c>
      <c r="I30" s="1">
        <v>54.7</v>
      </c>
      <c r="J30" s="1">
        <v>17.899999999999999</v>
      </c>
      <c r="K30" s="1">
        <v>13.1</v>
      </c>
      <c r="L30" s="1">
        <v>12.9</v>
      </c>
      <c r="M30" s="1">
        <v>12.2</v>
      </c>
      <c r="N30" s="1">
        <v>11.2</v>
      </c>
      <c r="O30" s="1">
        <v>19.899999999999999</v>
      </c>
      <c r="P30" s="1">
        <v>15.8</v>
      </c>
      <c r="Q30" s="1">
        <v>16.399999999999999</v>
      </c>
      <c r="R30" s="1">
        <v>15.8</v>
      </c>
      <c r="S30" s="1">
        <v>13.4</v>
      </c>
      <c r="T30" s="1">
        <v>60</v>
      </c>
      <c r="U30" s="1">
        <v>51</v>
      </c>
      <c r="V30" s="1">
        <v>53</v>
      </c>
      <c r="W30" s="1">
        <v>50</v>
      </c>
      <c r="X30" s="1">
        <v>48</v>
      </c>
      <c r="Y30" s="1">
        <v>66</v>
      </c>
      <c r="Z30" s="1">
        <v>60</v>
      </c>
      <c r="AA30" s="1">
        <v>66</v>
      </c>
      <c r="AB30" s="1">
        <v>60</v>
      </c>
      <c r="AC30" s="1">
        <v>55</v>
      </c>
      <c r="AD30" s="1">
        <v>87.3</v>
      </c>
      <c r="AE30" s="1">
        <v>180</v>
      </c>
      <c r="AF30" s="1">
        <v>75.599999999999994</v>
      </c>
      <c r="AG30" s="1">
        <v>37.200000000000003</v>
      </c>
      <c r="AH30" s="1">
        <v>74.2</v>
      </c>
      <c r="AI30" s="1">
        <v>154</v>
      </c>
      <c r="AJ30" s="1">
        <v>49</v>
      </c>
      <c r="AK30" s="1">
        <v>270</v>
      </c>
      <c r="AL30" s="1">
        <v>185</v>
      </c>
      <c r="AM30" s="1">
        <v>225</v>
      </c>
      <c r="AN30" s="1">
        <v>235</v>
      </c>
      <c r="AO30" s="1">
        <v>110</v>
      </c>
      <c r="AP30" s="1">
        <v>175</v>
      </c>
      <c r="AQ30" s="1">
        <v>170</v>
      </c>
      <c r="AR30" s="1">
        <v>140</v>
      </c>
    </row>
    <row r="31" spans="1:44" ht="15.6" x14ac:dyDescent="0.3">
      <c r="A31" s="1">
        <v>30</v>
      </c>
      <c r="B31" s="6">
        <v>30</v>
      </c>
      <c r="C31" s="1">
        <v>153</v>
      </c>
      <c r="D31" s="1">
        <v>55</v>
      </c>
      <c r="E31" s="1">
        <v>55.8</v>
      </c>
      <c r="F31" s="1">
        <v>56.7</v>
      </c>
      <c r="G31" s="1">
        <v>68</v>
      </c>
      <c r="H31" s="1">
        <v>65</v>
      </c>
      <c r="I31" s="1">
        <v>55.2</v>
      </c>
      <c r="J31" s="1">
        <v>20.100000000000001</v>
      </c>
      <c r="K31" s="1">
        <v>13.8</v>
      </c>
      <c r="L31" s="1">
        <v>14</v>
      </c>
      <c r="M31" s="1">
        <v>13.1</v>
      </c>
      <c r="N31" s="1">
        <v>11.8</v>
      </c>
      <c r="O31" s="1">
        <v>21.2</v>
      </c>
      <c r="P31" s="1">
        <v>16.5</v>
      </c>
      <c r="Q31" s="1">
        <v>16.7</v>
      </c>
      <c r="R31" s="1">
        <v>16.100000000000001</v>
      </c>
      <c r="S31" s="1">
        <v>13.9</v>
      </c>
      <c r="T31" s="1">
        <v>64</v>
      </c>
      <c r="U31" s="1">
        <v>54</v>
      </c>
      <c r="V31" s="1">
        <v>52</v>
      </c>
      <c r="W31" s="1">
        <v>53</v>
      </c>
      <c r="X31" s="1">
        <v>47</v>
      </c>
      <c r="Y31" s="1">
        <v>70</v>
      </c>
      <c r="Z31" s="1">
        <v>65</v>
      </c>
      <c r="AA31" s="1">
        <v>66</v>
      </c>
      <c r="AB31" s="1">
        <v>66</v>
      </c>
      <c r="AC31" s="1">
        <v>58</v>
      </c>
      <c r="AD31" s="1">
        <v>82.3</v>
      </c>
      <c r="AE31" s="1">
        <v>170</v>
      </c>
      <c r="AF31" s="1">
        <v>69.8</v>
      </c>
      <c r="AG31" s="1">
        <v>37.799999999999997</v>
      </c>
      <c r="AH31" s="1">
        <v>70</v>
      </c>
      <c r="AI31" s="1">
        <v>155</v>
      </c>
      <c r="AJ31" s="1">
        <v>49.3</v>
      </c>
      <c r="AK31" s="1">
        <v>275</v>
      </c>
      <c r="AL31" s="1">
        <v>180</v>
      </c>
      <c r="AM31" s="1">
        <v>212</v>
      </c>
      <c r="AN31" s="1">
        <v>245</v>
      </c>
      <c r="AO31" s="1">
        <v>100</v>
      </c>
      <c r="AP31" s="1">
        <v>157</v>
      </c>
      <c r="AQ31" s="1">
        <v>158</v>
      </c>
      <c r="AR31" s="1">
        <v>130</v>
      </c>
    </row>
    <row r="32" spans="1:44" ht="15.6" x14ac:dyDescent="0.3">
      <c r="A32" s="1">
        <v>31</v>
      </c>
      <c r="B32" s="1">
        <v>38</v>
      </c>
      <c r="C32" s="1">
        <v>175</v>
      </c>
      <c r="D32" s="1">
        <v>62</v>
      </c>
      <c r="E32" s="1">
        <v>61.6</v>
      </c>
      <c r="F32" s="1">
        <v>69.400000000000006</v>
      </c>
      <c r="G32" s="1">
        <v>81</v>
      </c>
      <c r="H32" s="1">
        <v>74.400000000000006</v>
      </c>
      <c r="I32" s="1">
        <v>62.1</v>
      </c>
      <c r="J32" s="1">
        <v>19.7</v>
      </c>
      <c r="K32" s="1">
        <v>13.7</v>
      </c>
      <c r="L32" s="1">
        <v>14.4</v>
      </c>
      <c r="M32" s="1">
        <v>12.7</v>
      </c>
      <c r="N32" s="1">
        <v>12.1</v>
      </c>
      <c r="O32" s="1">
        <v>20.399999999999999</v>
      </c>
      <c r="P32" s="1">
        <v>15.5</v>
      </c>
      <c r="Q32" s="1">
        <v>16</v>
      </c>
      <c r="R32" s="1">
        <v>15.8</v>
      </c>
      <c r="S32" s="1">
        <v>13.9</v>
      </c>
      <c r="T32" s="1">
        <v>65</v>
      </c>
      <c r="U32" s="1">
        <v>54</v>
      </c>
      <c r="V32" s="1">
        <v>56</v>
      </c>
      <c r="W32" s="1">
        <v>53</v>
      </c>
      <c r="X32" s="1">
        <v>51</v>
      </c>
      <c r="Y32" s="1">
        <v>70</v>
      </c>
      <c r="Z32" s="1">
        <v>64</v>
      </c>
      <c r="AA32" s="1">
        <v>66</v>
      </c>
      <c r="AB32" s="1">
        <v>62</v>
      </c>
      <c r="AC32" s="1">
        <v>56</v>
      </c>
      <c r="AD32" s="1">
        <v>93.1</v>
      </c>
      <c r="AE32" s="1">
        <v>192</v>
      </c>
      <c r="AF32" s="1">
        <v>79.2</v>
      </c>
      <c r="AG32" s="1">
        <v>34.799999999999997</v>
      </c>
      <c r="AH32" s="1">
        <v>80.2</v>
      </c>
      <c r="AI32" s="1">
        <v>155</v>
      </c>
      <c r="AJ32" s="1">
        <v>51.9</v>
      </c>
      <c r="AK32" s="1">
        <v>260</v>
      </c>
      <c r="AL32" s="1">
        <v>193</v>
      </c>
      <c r="AM32" s="1">
        <v>210</v>
      </c>
      <c r="AN32" s="1">
        <v>255</v>
      </c>
      <c r="AO32" s="1">
        <v>105</v>
      </c>
      <c r="AP32" s="1">
        <v>185</v>
      </c>
      <c r="AQ32" s="1">
        <v>180</v>
      </c>
      <c r="AR32" s="1">
        <v>150</v>
      </c>
    </row>
    <row r="33" spans="1:44" ht="15.6" x14ac:dyDescent="0.3">
      <c r="A33" s="1">
        <v>32</v>
      </c>
      <c r="B33" s="1">
        <v>29</v>
      </c>
      <c r="C33" s="1">
        <v>163</v>
      </c>
      <c r="D33" s="1">
        <v>53</v>
      </c>
      <c r="E33" s="1">
        <v>57.9</v>
      </c>
      <c r="F33" s="1">
        <v>63.7</v>
      </c>
      <c r="G33" s="1">
        <v>71.3</v>
      </c>
      <c r="H33" s="1">
        <v>64.400000000000006</v>
      </c>
      <c r="I33" s="1">
        <v>56.6</v>
      </c>
      <c r="J33" s="1">
        <v>18</v>
      </c>
      <c r="K33" s="1">
        <v>12.8</v>
      </c>
      <c r="L33" s="1">
        <v>13.4</v>
      </c>
      <c r="M33" s="1">
        <v>12.9</v>
      </c>
      <c r="N33" s="1">
        <v>16.8</v>
      </c>
      <c r="O33" s="1">
        <v>17.7</v>
      </c>
      <c r="P33" s="1">
        <v>15.5</v>
      </c>
      <c r="Q33" s="1">
        <v>15.9</v>
      </c>
      <c r="R33" s="1">
        <v>15</v>
      </c>
      <c r="S33" s="1">
        <v>13.3</v>
      </c>
      <c r="T33" s="1">
        <v>61</v>
      </c>
      <c r="U33" s="1">
        <v>52</v>
      </c>
      <c r="V33" s="1">
        <v>51</v>
      </c>
      <c r="W33" s="1">
        <v>50</v>
      </c>
      <c r="X33" s="1">
        <v>46</v>
      </c>
      <c r="Y33" s="1">
        <v>65</v>
      </c>
      <c r="Z33" s="1">
        <v>58</v>
      </c>
      <c r="AA33" s="1">
        <v>61</v>
      </c>
      <c r="AB33" s="1">
        <v>60</v>
      </c>
      <c r="AC33" s="1">
        <v>52</v>
      </c>
      <c r="AD33" s="1">
        <v>83.7</v>
      </c>
      <c r="AE33" s="1">
        <v>173</v>
      </c>
      <c r="AF33" s="1">
        <v>70.099999999999994</v>
      </c>
      <c r="AG33" s="1">
        <v>27</v>
      </c>
      <c r="AH33" s="1">
        <v>72.400000000000006</v>
      </c>
      <c r="AI33" s="1">
        <v>145</v>
      </c>
      <c r="AJ33" s="1">
        <v>49.5</v>
      </c>
      <c r="AK33" s="1">
        <v>265</v>
      </c>
      <c r="AL33" s="1">
        <v>180</v>
      </c>
      <c r="AM33" s="1">
        <v>195</v>
      </c>
      <c r="AN33" s="1">
        <v>220</v>
      </c>
      <c r="AO33" s="1">
        <v>100</v>
      </c>
      <c r="AP33" s="1">
        <v>165</v>
      </c>
      <c r="AQ33" s="1">
        <v>163</v>
      </c>
      <c r="AR33" s="1">
        <v>137</v>
      </c>
    </row>
    <row r="34" spans="1:44" ht="15.6" x14ac:dyDescent="0.3">
      <c r="A34" s="1">
        <v>33</v>
      </c>
      <c r="B34" s="1">
        <v>38</v>
      </c>
      <c r="C34" s="1">
        <v>163</v>
      </c>
      <c r="D34" s="1">
        <v>57</v>
      </c>
      <c r="E34" s="1">
        <v>63.7</v>
      </c>
      <c r="F34" s="1">
        <v>72.2</v>
      </c>
      <c r="G34" s="1">
        <v>77.099999999999994</v>
      </c>
      <c r="H34" s="1">
        <v>74.2</v>
      </c>
      <c r="I34" s="1">
        <v>60.1</v>
      </c>
      <c r="J34" s="1">
        <v>18</v>
      </c>
      <c r="K34" s="1">
        <v>14.3</v>
      </c>
      <c r="L34" s="1">
        <v>14.4</v>
      </c>
      <c r="M34" s="1">
        <v>13.9</v>
      </c>
      <c r="N34" s="1">
        <v>11.7</v>
      </c>
      <c r="O34" s="1">
        <v>20.9</v>
      </c>
      <c r="P34" s="1">
        <v>16.899999999999999</v>
      </c>
      <c r="Q34" s="1">
        <v>16.8</v>
      </c>
      <c r="R34" s="1">
        <v>15.7</v>
      </c>
      <c r="S34" s="1">
        <v>13.8</v>
      </c>
      <c r="T34" s="1">
        <v>62</v>
      </c>
      <c r="U34" s="1">
        <v>54</v>
      </c>
      <c r="V34" s="1">
        <v>53</v>
      </c>
      <c r="W34" s="1">
        <v>52</v>
      </c>
      <c r="X34" s="1">
        <v>50</v>
      </c>
      <c r="Y34" s="1">
        <v>65</v>
      </c>
      <c r="Z34" s="1">
        <v>63</v>
      </c>
      <c r="AA34" s="1">
        <v>66</v>
      </c>
      <c r="AB34" s="1">
        <v>64</v>
      </c>
      <c r="AC34" s="1">
        <v>56</v>
      </c>
      <c r="AD34" s="1">
        <v>87.5</v>
      </c>
      <c r="AE34" s="1">
        <v>187</v>
      </c>
      <c r="AF34" s="1">
        <v>70.8</v>
      </c>
      <c r="AG34" s="1">
        <v>33.700000000000003</v>
      </c>
      <c r="AH34" s="1">
        <v>71.7</v>
      </c>
      <c r="AI34" s="1">
        <v>150</v>
      </c>
      <c r="AJ34" s="1">
        <v>50</v>
      </c>
      <c r="AK34" s="1">
        <v>255</v>
      </c>
      <c r="AL34" s="1">
        <v>185</v>
      </c>
      <c r="AM34" s="1">
        <v>205</v>
      </c>
      <c r="AN34" s="1">
        <v>235</v>
      </c>
      <c r="AO34" s="1">
        <v>95</v>
      </c>
      <c r="AP34" s="1">
        <v>180</v>
      </c>
      <c r="AQ34" s="1">
        <v>175</v>
      </c>
      <c r="AR34" s="1">
        <v>150</v>
      </c>
    </row>
    <row r="35" spans="1:44" ht="15.6" x14ac:dyDescent="0.3">
      <c r="A35" s="1">
        <v>34</v>
      </c>
      <c r="B35" s="1">
        <v>28</v>
      </c>
      <c r="C35" s="1">
        <v>167</v>
      </c>
      <c r="D35" s="1">
        <v>74</v>
      </c>
      <c r="E35" s="1">
        <v>71.400000000000006</v>
      </c>
      <c r="F35" s="1">
        <v>74.3</v>
      </c>
      <c r="G35" s="1">
        <v>83.7</v>
      </c>
      <c r="H35" s="1">
        <v>74.400000000000006</v>
      </c>
      <c r="I35" s="1">
        <v>63.2</v>
      </c>
      <c r="J35" s="1">
        <v>17.899999999999999</v>
      </c>
      <c r="K35" s="1">
        <v>14.5</v>
      </c>
      <c r="L35" s="1">
        <v>14.2</v>
      </c>
      <c r="M35" s="1">
        <v>13.5</v>
      </c>
      <c r="N35" s="1">
        <v>11.7</v>
      </c>
      <c r="O35" s="1">
        <v>20.399999999999999</v>
      </c>
      <c r="P35" s="1">
        <v>16.399999999999999</v>
      </c>
      <c r="Q35" s="1">
        <v>17.7</v>
      </c>
      <c r="R35" s="1">
        <v>16.100000000000001</v>
      </c>
      <c r="S35" s="1">
        <v>14.2</v>
      </c>
      <c r="T35" s="1">
        <v>60</v>
      </c>
      <c r="U35" s="1">
        <v>53</v>
      </c>
      <c r="V35" s="1">
        <v>58</v>
      </c>
      <c r="W35" s="1">
        <v>54</v>
      </c>
      <c r="X35" s="1">
        <v>48</v>
      </c>
      <c r="Y35" s="1">
        <v>70</v>
      </c>
      <c r="Z35" s="1">
        <v>64</v>
      </c>
      <c r="AA35" s="1">
        <v>67</v>
      </c>
      <c r="AB35" s="1">
        <v>62</v>
      </c>
      <c r="AC35" s="1">
        <v>55</v>
      </c>
      <c r="AD35" s="1">
        <v>93.3</v>
      </c>
      <c r="AE35" s="1">
        <v>200</v>
      </c>
      <c r="AF35" s="1">
        <v>77.7</v>
      </c>
      <c r="AG35" s="1">
        <v>33.5</v>
      </c>
      <c r="AH35" s="1">
        <v>76.099999999999994</v>
      </c>
      <c r="AI35" s="1">
        <v>155</v>
      </c>
      <c r="AJ35" s="1">
        <v>51.8</v>
      </c>
      <c r="AK35" s="1">
        <v>270</v>
      </c>
      <c r="AL35" s="1">
        <v>190</v>
      </c>
      <c r="AM35" s="1">
        <v>200</v>
      </c>
      <c r="AN35" s="1">
        <v>260</v>
      </c>
      <c r="AO35" s="1">
        <v>115</v>
      </c>
      <c r="AP35" s="1">
        <v>190</v>
      </c>
      <c r="AQ35" s="1">
        <v>180</v>
      </c>
      <c r="AR35" s="1">
        <v>150</v>
      </c>
    </row>
    <row r="36" spans="1:44" ht="15.6" x14ac:dyDescent="0.3">
      <c r="A36" s="1">
        <v>35</v>
      </c>
      <c r="B36" s="1">
        <v>24</v>
      </c>
      <c r="C36" s="1">
        <v>160</v>
      </c>
      <c r="D36" s="1">
        <v>53</v>
      </c>
      <c r="E36" s="1">
        <v>58.8</v>
      </c>
      <c r="F36" s="1">
        <v>65.2</v>
      </c>
      <c r="G36" s="1">
        <v>75.5</v>
      </c>
      <c r="H36" s="1">
        <v>69.7</v>
      </c>
      <c r="I36" s="1">
        <v>58</v>
      </c>
      <c r="J36" s="1">
        <v>17.5</v>
      </c>
      <c r="K36" s="1">
        <v>12.1</v>
      </c>
      <c r="L36" s="1">
        <v>12.7</v>
      </c>
      <c r="M36" s="1">
        <v>12.2</v>
      </c>
      <c r="N36" s="1">
        <v>10.6</v>
      </c>
      <c r="O36" s="1">
        <v>19.100000000000001</v>
      </c>
      <c r="P36" s="1">
        <v>15.4</v>
      </c>
      <c r="Q36" s="1">
        <v>16</v>
      </c>
      <c r="R36" s="1">
        <v>14.9</v>
      </c>
      <c r="S36" s="1">
        <v>12.1</v>
      </c>
      <c r="T36" s="1">
        <v>60</v>
      </c>
      <c r="U36" s="1">
        <v>50</v>
      </c>
      <c r="V36" s="1">
        <v>50</v>
      </c>
      <c r="W36" s="1">
        <v>47</v>
      </c>
      <c r="X36" s="1">
        <v>45</v>
      </c>
      <c r="Y36" s="1">
        <v>65</v>
      </c>
      <c r="Z36" s="1">
        <v>60</v>
      </c>
      <c r="AA36" s="1">
        <v>61</v>
      </c>
      <c r="AB36" s="1">
        <v>58</v>
      </c>
      <c r="AC36" s="1">
        <v>50</v>
      </c>
      <c r="AD36" s="1">
        <v>87.9</v>
      </c>
      <c r="AE36" s="1">
        <v>183</v>
      </c>
      <c r="AF36" s="1">
        <v>71.8</v>
      </c>
      <c r="AG36" s="1">
        <v>30.1</v>
      </c>
      <c r="AH36" s="1">
        <v>73.7</v>
      </c>
      <c r="AI36" s="1">
        <v>150</v>
      </c>
      <c r="AJ36" s="1">
        <v>49.5</v>
      </c>
      <c r="AK36" s="1">
        <v>265</v>
      </c>
      <c r="AL36" s="1">
        <v>180</v>
      </c>
      <c r="AM36" s="1">
        <v>215</v>
      </c>
      <c r="AN36" s="1">
        <v>240</v>
      </c>
      <c r="AO36" s="1">
        <v>95</v>
      </c>
      <c r="AP36" s="1">
        <v>175</v>
      </c>
      <c r="AQ36" s="1">
        <v>170</v>
      </c>
      <c r="AR36" s="1">
        <v>145</v>
      </c>
    </row>
    <row r="37" spans="1:44" ht="15.6" x14ac:dyDescent="0.3">
      <c r="A37" s="1">
        <v>36</v>
      </c>
      <c r="B37" s="1">
        <v>38</v>
      </c>
      <c r="C37" s="1">
        <v>157</v>
      </c>
      <c r="D37" s="1">
        <v>58</v>
      </c>
      <c r="E37" s="1">
        <v>56.9</v>
      </c>
      <c r="F37" s="1">
        <v>67.400000000000006</v>
      </c>
      <c r="G37" s="1">
        <v>73.2</v>
      </c>
      <c r="H37" s="1">
        <v>67.5</v>
      </c>
      <c r="I37" s="1">
        <v>60.2</v>
      </c>
      <c r="J37" s="1">
        <v>16.7</v>
      </c>
      <c r="K37" s="1">
        <v>12.6</v>
      </c>
      <c r="L37" s="1">
        <v>13.1</v>
      </c>
      <c r="M37" s="1">
        <v>12.5</v>
      </c>
      <c r="N37" s="1">
        <v>11.8</v>
      </c>
      <c r="O37" s="1">
        <v>18.600000000000001</v>
      </c>
      <c r="P37" s="1">
        <v>15.5</v>
      </c>
      <c r="Q37" s="1">
        <v>15.4</v>
      </c>
      <c r="R37" s="1">
        <v>14.7</v>
      </c>
      <c r="S37" s="1">
        <v>12.8</v>
      </c>
      <c r="T37" s="1">
        <v>60</v>
      </c>
      <c r="U37" s="1">
        <v>51</v>
      </c>
      <c r="V37" s="1">
        <v>52</v>
      </c>
      <c r="W37" s="1">
        <v>50</v>
      </c>
      <c r="X37" s="1">
        <v>48</v>
      </c>
      <c r="Y37" s="1">
        <v>66</v>
      </c>
      <c r="Z37" s="1">
        <v>60</v>
      </c>
      <c r="AA37" s="1">
        <v>61</v>
      </c>
      <c r="AB37" s="1">
        <v>60</v>
      </c>
      <c r="AC37" s="1">
        <v>55</v>
      </c>
      <c r="AD37" s="1">
        <v>86.2</v>
      </c>
      <c r="AE37" s="1">
        <v>177</v>
      </c>
      <c r="AF37" s="1">
        <v>70.900000000000006</v>
      </c>
      <c r="AG37" s="1">
        <v>32.299999999999997</v>
      </c>
      <c r="AH37" s="1">
        <v>72.400000000000006</v>
      </c>
      <c r="AI37" s="1">
        <v>145</v>
      </c>
      <c r="AJ37" s="1">
        <v>48.3</v>
      </c>
      <c r="AK37" s="1">
        <v>240</v>
      </c>
      <c r="AL37" s="1">
        <v>175</v>
      </c>
      <c r="AM37" s="1">
        <v>195</v>
      </c>
      <c r="AN37" s="1">
        <v>230</v>
      </c>
      <c r="AO37" s="1">
        <v>95</v>
      </c>
      <c r="AP37" s="1">
        <v>170</v>
      </c>
      <c r="AQ37" s="1">
        <v>167</v>
      </c>
      <c r="AR37" s="1">
        <v>140</v>
      </c>
    </row>
    <row r="38" spans="1:44" ht="15.6" x14ac:dyDescent="0.3">
      <c r="A38" s="1">
        <v>37</v>
      </c>
      <c r="B38" s="1">
        <v>52</v>
      </c>
      <c r="C38" s="1">
        <v>155</v>
      </c>
      <c r="D38" s="1">
        <v>62</v>
      </c>
      <c r="E38" s="1">
        <v>56.5</v>
      </c>
      <c r="F38" s="1">
        <v>61.1</v>
      </c>
      <c r="G38" s="1">
        <v>71.5</v>
      </c>
      <c r="H38" s="1">
        <v>67.599999999999994</v>
      </c>
      <c r="I38" s="1">
        <v>53.7</v>
      </c>
      <c r="J38" s="1">
        <v>18.600000000000001</v>
      </c>
      <c r="K38" s="1">
        <v>15.2</v>
      </c>
      <c r="L38" s="1">
        <v>15.9</v>
      </c>
      <c r="M38" s="1">
        <v>13.7</v>
      </c>
      <c r="N38" s="1">
        <v>12</v>
      </c>
      <c r="O38" s="1">
        <v>20.3</v>
      </c>
      <c r="P38" s="1">
        <v>17.2</v>
      </c>
      <c r="Q38" s="1">
        <v>17.600000000000001</v>
      </c>
      <c r="R38" s="1">
        <v>16</v>
      </c>
      <c r="S38" s="1">
        <v>14.1</v>
      </c>
      <c r="T38" s="1">
        <v>65</v>
      </c>
      <c r="U38" s="1">
        <v>56</v>
      </c>
      <c r="V38" s="1">
        <v>60</v>
      </c>
      <c r="W38" s="1">
        <v>53</v>
      </c>
      <c r="X38" s="1">
        <v>53</v>
      </c>
      <c r="Y38" s="1">
        <v>70</v>
      </c>
      <c r="Z38" s="1">
        <v>68</v>
      </c>
      <c r="AA38" s="1">
        <v>66</v>
      </c>
      <c r="AB38" s="1">
        <v>64</v>
      </c>
      <c r="AC38" s="1">
        <v>56</v>
      </c>
      <c r="AD38" s="1">
        <v>83.9</v>
      </c>
      <c r="AE38" s="1">
        <v>170</v>
      </c>
      <c r="AF38" s="1">
        <v>70.3</v>
      </c>
      <c r="AG38" s="1">
        <v>33.5</v>
      </c>
      <c r="AH38" s="1">
        <v>72.400000000000006</v>
      </c>
      <c r="AI38" s="1">
        <v>155</v>
      </c>
      <c r="AJ38" s="1">
        <v>47.8</v>
      </c>
      <c r="AK38" s="1">
        <v>230</v>
      </c>
      <c r="AL38" s="1">
        <v>180</v>
      </c>
      <c r="AM38" s="1">
        <v>210</v>
      </c>
      <c r="AN38" s="1">
        <v>240</v>
      </c>
      <c r="AO38" s="1">
        <v>90</v>
      </c>
      <c r="AP38" s="1">
        <v>156</v>
      </c>
      <c r="AQ38" s="1">
        <v>160</v>
      </c>
      <c r="AR38" s="1">
        <v>135</v>
      </c>
    </row>
    <row r="39" spans="1:44" ht="15.6" x14ac:dyDescent="0.3">
      <c r="A39" s="1">
        <v>38</v>
      </c>
      <c r="B39" s="1">
        <v>40</v>
      </c>
      <c r="C39" s="1">
        <v>153</v>
      </c>
      <c r="D39" s="1">
        <v>55</v>
      </c>
      <c r="E39" s="1">
        <v>52.4</v>
      </c>
      <c r="F39" s="1">
        <v>58.9</v>
      </c>
      <c r="G39" s="1">
        <v>64.900000000000006</v>
      </c>
      <c r="H39" s="1">
        <v>62.4</v>
      </c>
      <c r="I39" s="1">
        <v>52.8</v>
      </c>
      <c r="J39" s="1">
        <v>17.100000000000001</v>
      </c>
      <c r="K39" s="1">
        <v>13.6</v>
      </c>
      <c r="L39" s="1">
        <v>13.7</v>
      </c>
      <c r="M39" s="1">
        <v>12.9</v>
      </c>
      <c r="N39" s="1">
        <v>11.4</v>
      </c>
      <c r="O39" s="1">
        <v>20.2</v>
      </c>
      <c r="P39" s="1">
        <v>16.100000000000001</v>
      </c>
      <c r="Q39" s="1">
        <v>16.399999999999999</v>
      </c>
      <c r="R39" s="1">
        <v>15.8</v>
      </c>
      <c r="S39" s="1">
        <v>13.9</v>
      </c>
      <c r="T39" s="1">
        <v>61</v>
      </c>
      <c r="U39" s="1">
        <v>55</v>
      </c>
      <c r="V39" s="1">
        <v>54</v>
      </c>
      <c r="W39" s="1">
        <v>54</v>
      </c>
      <c r="X39" s="1">
        <v>48</v>
      </c>
      <c r="Y39" s="1">
        <v>65</v>
      </c>
      <c r="Z39" s="1">
        <v>64</v>
      </c>
      <c r="AA39" s="1">
        <v>64</v>
      </c>
      <c r="AB39" s="1">
        <v>61</v>
      </c>
      <c r="AC39" s="1">
        <v>54</v>
      </c>
      <c r="AD39" s="1">
        <v>83.4</v>
      </c>
      <c r="AE39" s="1">
        <v>170</v>
      </c>
      <c r="AF39" s="1">
        <v>72</v>
      </c>
      <c r="AG39" s="1">
        <v>33.5</v>
      </c>
      <c r="AH39" s="1">
        <v>73</v>
      </c>
      <c r="AI39" s="1">
        <v>150</v>
      </c>
      <c r="AJ39" s="1">
        <v>47.7</v>
      </c>
      <c r="AK39" s="1">
        <v>250</v>
      </c>
      <c r="AL39" s="1">
        <v>185</v>
      </c>
      <c r="AM39" s="1">
        <v>225</v>
      </c>
      <c r="AN39" s="1">
        <v>215</v>
      </c>
      <c r="AO39" s="1">
        <v>95</v>
      </c>
      <c r="AP39" s="1">
        <v>160</v>
      </c>
      <c r="AQ39" s="1">
        <v>155</v>
      </c>
      <c r="AR39" s="1">
        <v>125</v>
      </c>
    </row>
    <row r="40" spans="1:44" ht="15.6" x14ac:dyDescent="0.3">
      <c r="A40" s="1">
        <v>39</v>
      </c>
      <c r="B40" s="1">
        <v>27</v>
      </c>
      <c r="C40" s="1">
        <v>157</v>
      </c>
      <c r="D40" s="1">
        <v>52</v>
      </c>
      <c r="E40" s="1">
        <v>61.4</v>
      </c>
      <c r="F40" s="1">
        <v>68.7</v>
      </c>
      <c r="G40" s="1">
        <v>76</v>
      </c>
      <c r="H40" s="1">
        <v>70</v>
      </c>
      <c r="I40" s="1">
        <v>57.9</v>
      </c>
      <c r="J40" s="1">
        <v>18.3</v>
      </c>
      <c r="K40" s="1">
        <v>14.4</v>
      </c>
      <c r="L40" s="1">
        <v>15</v>
      </c>
      <c r="M40" s="1">
        <v>13.5</v>
      </c>
      <c r="N40" s="1">
        <v>12.2</v>
      </c>
      <c r="O40" s="1">
        <v>17.399999999999999</v>
      </c>
      <c r="P40" s="1">
        <v>16.5</v>
      </c>
      <c r="Q40" s="1">
        <v>17.3</v>
      </c>
      <c r="R40" s="1">
        <v>15.8</v>
      </c>
      <c r="S40" s="1">
        <v>13.5</v>
      </c>
      <c r="T40" s="1">
        <v>62</v>
      </c>
      <c r="U40" s="1">
        <v>53</v>
      </c>
      <c r="V40" s="1">
        <v>60</v>
      </c>
      <c r="W40" s="1">
        <v>55</v>
      </c>
      <c r="X40" s="1">
        <v>50</v>
      </c>
      <c r="Y40" s="1">
        <v>66</v>
      </c>
      <c r="Z40" s="1">
        <v>63</v>
      </c>
      <c r="AA40" s="1">
        <v>65</v>
      </c>
      <c r="AB40" s="1">
        <v>60</v>
      </c>
      <c r="AC40" s="1">
        <v>54</v>
      </c>
      <c r="AD40" s="1">
        <v>84.6</v>
      </c>
      <c r="AE40" s="1">
        <v>185</v>
      </c>
      <c r="AF40" s="1">
        <v>70.7</v>
      </c>
      <c r="AG40" s="1">
        <v>35.1</v>
      </c>
      <c r="AH40" s="1">
        <v>72.599999999999994</v>
      </c>
      <c r="AI40" s="1">
        <v>155</v>
      </c>
      <c r="AJ40" s="1">
        <v>48.8</v>
      </c>
      <c r="AK40" s="1">
        <v>265</v>
      </c>
      <c r="AL40" s="1">
        <v>180</v>
      </c>
      <c r="AM40" s="1">
        <v>200</v>
      </c>
      <c r="AN40" s="1">
        <v>242</v>
      </c>
      <c r="AO40" s="1">
        <v>100</v>
      </c>
      <c r="AP40" s="1">
        <v>177</v>
      </c>
      <c r="AQ40" s="1">
        <v>167</v>
      </c>
      <c r="AR40" s="1">
        <v>143</v>
      </c>
    </row>
    <row r="41" spans="1:44" ht="15.6" x14ac:dyDescent="0.3">
      <c r="A41" s="1">
        <v>40</v>
      </c>
      <c r="B41" s="1">
        <v>38</v>
      </c>
      <c r="C41" s="1">
        <v>155</v>
      </c>
      <c r="D41" s="1">
        <v>80</v>
      </c>
      <c r="E41" s="1">
        <v>56.5</v>
      </c>
      <c r="F41" s="1">
        <v>64.7</v>
      </c>
      <c r="G41" s="1">
        <v>71.3</v>
      </c>
      <c r="H41" s="1">
        <v>67.7</v>
      </c>
      <c r="I41" s="1">
        <v>56.4</v>
      </c>
      <c r="J41" s="1">
        <v>18.7</v>
      </c>
      <c r="K41" s="1">
        <v>12.9</v>
      </c>
      <c r="L41" s="1">
        <v>12.7</v>
      </c>
      <c r="M41" s="1">
        <v>12.6</v>
      </c>
      <c r="N41" s="1">
        <v>11.5</v>
      </c>
      <c r="O41" s="1">
        <v>17.7</v>
      </c>
      <c r="P41" s="1">
        <v>16.100000000000001</v>
      </c>
      <c r="Q41" s="1">
        <v>16.2</v>
      </c>
      <c r="R41" s="1">
        <v>15.5</v>
      </c>
      <c r="S41" s="1">
        <v>13.7</v>
      </c>
      <c r="T41" s="1">
        <v>61</v>
      </c>
      <c r="U41" s="1">
        <v>52</v>
      </c>
      <c r="V41" s="1">
        <v>54</v>
      </c>
      <c r="W41" s="1">
        <v>48</v>
      </c>
      <c r="X41" s="1">
        <v>50</v>
      </c>
      <c r="Y41" s="1">
        <v>70</v>
      </c>
      <c r="Z41" s="1">
        <v>64</v>
      </c>
      <c r="AA41" s="1">
        <v>62</v>
      </c>
      <c r="AB41" s="1">
        <v>60</v>
      </c>
      <c r="AC41" s="1">
        <v>56</v>
      </c>
      <c r="AD41" s="1">
        <v>85.5</v>
      </c>
      <c r="AE41" s="1">
        <v>175</v>
      </c>
      <c r="AF41" s="1">
        <v>70.5</v>
      </c>
      <c r="AG41" s="1">
        <v>37.4</v>
      </c>
      <c r="AH41" s="1">
        <v>70.8</v>
      </c>
      <c r="AI41" s="1">
        <v>165</v>
      </c>
      <c r="AJ41" s="1">
        <v>52.5</v>
      </c>
      <c r="AK41" s="1">
        <v>240</v>
      </c>
      <c r="AL41" s="1">
        <v>180</v>
      </c>
      <c r="AM41" s="1">
        <v>205</v>
      </c>
      <c r="AN41" s="1">
        <v>225</v>
      </c>
      <c r="AO41" s="1">
        <v>95</v>
      </c>
      <c r="AP41" s="1">
        <v>170</v>
      </c>
      <c r="AQ41" s="1">
        <v>165</v>
      </c>
      <c r="AR41" s="1">
        <v>140</v>
      </c>
    </row>
    <row r="42" spans="1:44" ht="15.6" x14ac:dyDescent="0.3">
      <c r="A42" s="1">
        <v>41</v>
      </c>
      <c r="B42" s="1">
        <v>40</v>
      </c>
      <c r="C42" s="1">
        <v>160</v>
      </c>
      <c r="D42" s="1">
        <v>73</v>
      </c>
      <c r="E42" s="1">
        <v>57.1</v>
      </c>
      <c r="F42" s="1">
        <v>66.8</v>
      </c>
      <c r="G42" s="1">
        <v>76.099999999999994</v>
      </c>
      <c r="H42" s="1">
        <v>67.7</v>
      </c>
      <c r="I42" s="1">
        <v>56.5</v>
      </c>
      <c r="J42" s="1">
        <v>17</v>
      </c>
      <c r="K42" s="1">
        <v>13.1</v>
      </c>
      <c r="L42" s="1">
        <v>12.6</v>
      </c>
      <c r="M42" s="1">
        <v>12.1</v>
      </c>
      <c r="N42" s="1">
        <v>10.7</v>
      </c>
      <c r="O42" s="1">
        <v>17.899999999999999</v>
      </c>
      <c r="P42" s="1">
        <v>16.2</v>
      </c>
      <c r="Q42" s="1">
        <v>16.899999999999999</v>
      </c>
      <c r="R42" s="1">
        <v>15.1</v>
      </c>
      <c r="S42" s="1">
        <v>13.7</v>
      </c>
      <c r="T42" s="1">
        <v>60</v>
      </c>
      <c r="U42" s="1">
        <v>57</v>
      </c>
      <c r="V42" s="1">
        <v>52</v>
      </c>
      <c r="W42" s="1">
        <v>49</v>
      </c>
      <c r="X42" s="1">
        <v>47</v>
      </c>
      <c r="Y42" s="1">
        <v>65</v>
      </c>
      <c r="Z42" s="1">
        <v>62</v>
      </c>
      <c r="AA42" s="1">
        <v>62</v>
      </c>
      <c r="AB42" s="1">
        <v>61</v>
      </c>
      <c r="AC42" s="1">
        <v>55</v>
      </c>
      <c r="AD42" s="1">
        <v>83.5</v>
      </c>
      <c r="AE42" s="1">
        <v>175</v>
      </c>
      <c r="AF42" s="1">
        <v>69.099999999999994</v>
      </c>
      <c r="AG42" s="1">
        <v>33.799999999999997</v>
      </c>
      <c r="AH42" s="1">
        <v>67.5</v>
      </c>
      <c r="AI42" s="1">
        <v>161</v>
      </c>
      <c r="AJ42" s="1">
        <v>49.8</v>
      </c>
      <c r="AK42" s="1">
        <v>250</v>
      </c>
      <c r="AL42" s="1">
        <v>182</v>
      </c>
      <c r="AM42" s="1">
        <v>187</v>
      </c>
      <c r="AN42" s="1">
        <v>220</v>
      </c>
      <c r="AO42" s="1">
        <v>85</v>
      </c>
      <c r="AP42" s="1">
        <v>165</v>
      </c>
      <c r="AQ42" s="1">
        <v>166</v>
      </c>
      <c r="AR42" s="1">
        <v>145</v>
      </c>
    </row>
    <row r="43" spans="1:44" ht="15.6" x14ac:dyDescent="0.3">
      <c r="A43" s="1">
        <v>42</v>
      </c>
      <c r="B43" s="1">
        <v>38</v>
      </c>
      <c r="C43" s="1">
        <v>163</v>
      </c>
      <c r="D43" s="1">
        <v>75</v>
      </c>
      <c r="E43" s="1">
        <v>70.400000000000006</v>
      </c>
      <c r="F43" s="1">
        <v>74.099999999999994</v>
      </c>
      <c r="G43" s="1">
        <v>81.099999999999994</v>
      </c>
      <c r="H43" s="1">
        <v>73.5</v>
      </c>
      <c r="I43" s="1">
        <v>53.1</v>
      </c>
      <c r="J43" s="1">
        <v>17.899999999999999</v>
      </c>
      <c r="K43" s="1">
        <v>14.1</v>
      </c>
      <c r="L43" s="1">
        <v>15.2</v>
      </c>
      <c r="M43" s="1">
        <v>13.6</v>
      </c>
      <c r="N43" s="1">
        <v>11.8</v>
      </c>
      <c r="O43" s="1">
        <v>20.2</v>
      </c>
      <c r="P43" s="1">
        <v>18.100000000000001</v>
      </c>
      <c r="Q43" s="1">
        <v>18.2</v>
      </c>
      <c r="R43" s="1">
        <v>16.8</v>
      </c>
      <c r="S43" s="1">
        <v>14.5</v>
      </c>
      <c r="T43" s="1">
        <v>65</v>
      </c>
      <c r="U43" s="1">
        <v>55</v>
      </c>
      <c r="V43" s="1">
        <v>60</v>
      </c>
      <c r="W43" s="1">
        <v>56</v>
      </c>
      <c r="X43" s="1">
        <v>52</v>
      </c>
      <c r="Y43" s="1">
        <v>74</v>
      </c>
      <c r="Z43" s="1">
        <v>65</v>
      </c>
      <c r="AA43" s="1">
        <v>68</v>
      </c>
      <c r="AB43" s="1">
        <v>64</v>
      </c>
      <c r="AC43" s="1">
        <v>58</v>
      </c>
      <c r="AD43" s="1">
        <v>91.3</v>
      </c>
      <c r="AE43" s="1">
        <v>190</v>
      </c>
      <c r="AF43" s="1">
        <v>76.2</v>
      </c>
      <c r="AG43" s="1">
        <v>37.4</v>
      </c>
      <c r="AH43" s="1">
        <v>81.400000000000006</v>
      </c>
      <c r="AI43" s="1">
        <v>170</v>
      </c>
      <c r="AJ43" s="1">
        <v>52.4</v>
      </c>
      <c r="AK43" s="1">
        <v>260</v>
      </c>
      <c r="AL43" s="1">
        <v>200</v>
      </c>
      <c r="AM43" s="1">
        <v>237</v>
      </c>
      <c r="AN43" s="1">
        <v>250</v>
      </c>
      <c r="AO43" s="1">
        <v>110</v>
      </c>
      <c r="AP43" s="1">
        <v>183</v>
      </c>
      <c r="AQ43" s="1">
        <v>175</v>
      </c>
      <c r="AR43" s="1">
        <v>143</v>
      </c>
    </row>
    <row r="44" spans="1:44" ht="15.6" x14ac:dyDescent="0.3">
      <c r="A44" s="1">
        <v>43</v>
      </c>
      <c r="B44" s="1">
        <v>32</v>
      </c>
      <c r="C44" s="1">
        <v>163</v>
      </c>
      <c r="D44" s="1">
        <v>53</v>
      </c>
      <c r="E44" s="1">
        <v>58.7</v>
      </c>
      <c r="F44" s="1">
        <v>64.099999999999994</v>
      </c>
      <c r="G44" s="1">
        <v>69.5</v>
      </c>
      <c r="H44" s="1">
        <v>64.7</v>
      </c>
      <c r="I44" s="1">
        <v>52.2</v>
      </c>
      <c r="J44" s="1">
        <v>16</v>
      </c>
      <c r="K44" s="1">
        <v>12.9</v>
      </c>
      <c r="L44" s="1">
        <v>12.9</v>
      </c>
      <c r="M44" s="1">
        <v>12.5</v>
      </c>
      <c r="N44" s="1">
        <v>11.5</v>
      </c>
      <c r="O44" s="1">
        <v>19.7</v>
      </c>
      <c r="P44" s="1">
        <v>14.4</v>
      </c>
      <c r="Q44" s="1">
        <v>15.4</v>
      </c>
      <c r="R44" s="1">
        <v>15.1</v>
      </c>
      <c r="S44" s="1">
        <v>12.4</v>
      </c>
      <c r="T44" s="1">
        <v>56</v>
      </c>
      <c r="U44" s="1">
        <v>51</v>
      </c>
      <c r="V44" s="1">
        <v>50</v>
      </c>
      <c r="W44" s="1">
        <v>47</v>
      </c>
      <c r="X44" s="1">
        <v>45</v>
      </c>
      <c r="Y44" s="1">
        <v>65</v>
      </c>
      <c r="Z44" s="1">
        <v>57</v>
      </c>
      <c r="AA44" s="1">
        <v>60</v>
      </c>
      <c r="AB44" s="1">
        <v>56</v>
      </c>
      <c r="AC44" s="1">
        <v>51</v>
      </c>
      <c r="AD44" s="1">
        <v>79.099999999999994</v>
      </c>
      <c r="AE44" s="1">
        <v>175</v>
      </c>
      <c r="AF44" s="1">
        <v>68.900000000000006</v>
      </c>
      <c r="AG44" s="1">
        <v>32.799999999999997</v>
      </c>
      <c r="AH44" s="1">
        <v>62.6</v>
      </c>
      <c r="AI44" s="1">
        <v>145</v>
      </c>
      <c r="AJ44" s="1">
        <v>44.6</v>
      </c>
      <c r="AK44" s="1">
        <v>250</v>
      </c>
      <c r="AL44" s="1">
        <v>170</v>
      </c>
      <c r="AM44" s="1">
        <v>230</v>
      </c>
      <c r="AN44" s="1">
        <v>220</v>
      </c>
      <c r="AO44" s="1">
        <v>100</v>
      </c>
      <c r="AP44" s="1">
        <v>165</v>
      </c>
      <c r="AQ44" s="1">
        <v>160</v>
      </c>
      <c r="AR44" s="1">
        <v>135</v>
      </c>
    </row>
    <row r="45" spans="1:44" ht="15.6" x14ac:dyDescent="0.3">
      <c r="A45" s="1">
        <v>44</v>
      </c>
      <c r="B45" s="1">
        <v>40</v>
      </c>
      <c r="C45" s="1">
        <v>163</v>
      </c>
      <c r="D45" s="1">
        <v>53</v>
      </c>
      <c r="E45" s="1">
        <v>58.9</v>
      </c>
      <c r="F45" s="1">
        <v>64.400000000000006</v>
      </c>
      <c r="G45" s="1">
        <v>72.900000000000006</v>
      </c>
      <c r="H45" s="1">
        <v>63.5</v>
      </c>
      <c r="I45" s="1">
        <v>52</v>
      </c>
      <c r="J45" s="1">
        <v>18.7</v>
      </c>
      <c r="K45" s="1">
        <v>14</v>
      </c>
      <c r="L45" s="1">
        <v>14.3</v>
      </c>
      <c r="M45" s="1">
        <v>12.6</v>
      </c>
      <c r="N45" s="1">
        <v>12.1</v>
      </c>
      <c r="O45" s="1">
        <v>20.399999999999999</v>
      </c>
      <c r="P45" s="1">
        <v>16.100000000000001</v>
      </c>
      <c r="Q45" s="1">
        <v>16.899999999999999</v>
      </c>
      <c r="R45" s="1">
        <v>15.5</v>
      </c>
      <c r="S45" s="1">
        <v>13.7</v>
      </c>
      <c r="T45" s="1">
        <v>64</v>
      </c>
      <c r="U45" s="1">
        <v>54</v>
      </c>
      <c r="V45" s="1">
        <v>55</v>
      </c>
      <c r="W45" s="1">
        <v>51</v>
      </c>
      <c r="X45" s="1">
        <v>49</v>
      </c>
      <c r="Y45" s="1">
        <v>72</v>
      </c>
      <c r="Z45" s="1">
        <v>65</v>
      </c>
      <c r="AA45" s="1">
        <v>66</v>
      </c>
      <c r="AB45" s="1">
        <v>63</v>
      </c>
      <c r="AC45" s="1">
        <v>55</v>
      </c>
      <c r="AD45" s="1">
        <v>88.6</v>
      </c>
      <c r="AE45" s="1">
        <v>185</v>
      </c>
      <c r="AF45" s="1">
        <v>74</v>
      </c>
      <c r="AG45" s="1">
        <v>32.5</v>
      </c>
      <c r="AH45" s="1">
        <v>77.099999999999994</v>
      </c>
      <c r="AI45" s="1">
        <v>163</v>
      </c>
      <c r="AJ45" s="1">
        <v>53.8</v>
      </c>
      <c r="AK45" s="1">
        <v>260</v>
      </c>
      <c r="AL45" s="1">
        <v>190</v>
      </c>
      <c r="AM45" s="1">
        <v>210</v>
      </c>
      <c r="AN45" s="1">
        <v>230</v>
      </c>
      <c r="AO45" s="1">
        <v>100</v>
      </c>
      <c r="AP45" s="1">
        <v>170</v>
      </c>
      <c r="AQ45" s="1">
        <v>157</v>
      </c>
      <c r="AR45" s="1">
        <v>133</v>
      </c>
    </row>
    <row r="46" spans="1:44" ht="15.6" x14ac:dyDescent="0.3">
      <c r="A46" s="1">
        <v>45</v>
      </c>
      <c r="B46" s="1">
        <v>27</v>
      </c>
      <c r="C46" s="1">
        <v>164</v>
      </c>
      <c r="D46" s="1">
        <v>75</v>
      </c>
      <c r="E46" s="1">
        <v>62.5</v>
      </c>
      <c r="F46" s="1">
        <v>63.7</v>
      </c>
      <c r="G46" s="1">
        <v>76.7</v>
      </c>
      <c r="H46" s="1">
        <v>70.099999999999994</v>
      </c>
      <c r="I46" s="1">
        <v>54.2</v>
      </c>
      <c r="J46" s="1">
        <v>17.600000000000001</v>
      </c>
      <c r="K46" s="1">
        <v>13.7</v>
      </c>
      <c r="L46" s="1">
        <v>14.2</v>
      </c>
      <c r="M46" s="1">
        <v>13</v>
      </c>
      <c r="N46" s="1">
        <v>11.2</v>
      </c>
      <c r="O46" s="1">
        <v>21.2</v>
      </c>
      <c r="P46" s="1">
        <v>15</v>
      </c>
      <c r="Q46" s="1">
        <v>15.6</v>
      </c>
      <c r="R46" s="1">
        <v>16</v>
      </c>
      <c r="S46" s="1">
        <v>12.4</v>
      </c>
      <c r="T46" s="1">
        <v>61</v>
      </c>
      <c r="U46" s="1">
        <v>51</v>
      </c>
      <c r="V46" s="1">
        <v>55</v>
      </c>
      <c r="W46" s="1">
        <v>51</v>
      </c>
      <c r="X46" s="1">
        <v>47</v>
      </c>
      <c r="Y46" s="1">
        <v>70</v>
      </c>
      <c r="Z46" s="1">
        <v>62</v>
      </c>
      <c r="AA46" s="1">
        <v>64</v>
      </c>
      <c r="AB46" s="1">
        <v>61</v>
      </c>
      <c r="AC46" s="1">
        <v>56</v>
      </c>
      <c r="AD46" s="1">
        <v>92.7</v>
      </c>
      <c r="AE46" s="1">
        <v>186</v>
      </c>
      <c r="AF46" s="1">
        <v>74.900000000000006</v>
      </c>
      <c r="AG46" s="1">
        <v>33.700000000000003</v>
      </c>
      <c r="AH46" s="1">
        <v>75.8</v>
      </c>
      <c r="AI46" s="1">
        <v>167</v>
      </c>
      <c r="AJ46" s="1">
        <v>49.1</v>
      </c>
      <c r="AK46" s="1">
        <v>255</v>
      </c>
      <c r="AL46" s="1">
        <v>190</v>
      </c>
      <c r="AM46" s="1">
        <v>225</v>
      </c>
      <c r="AN46" s="1">
        <v>235</v>
      </c>
      <c r="AO46" s="1">
        <v>105</v>
      </c>
      <c r="AP46" s="1">
        <v>167</v>
      </c>
      <c r="AQ46" s="1">
        <v>165</v>
      </c>
      <c r="AR46" s="1">
        <v>134</v>
      </c>
    </row>
    <row r="47" spans="1:44" ht="15.6" x14ac:dyDescent="0.3">
      <c r="A47" s="1">
        <v>46</v>
      </c>
      <c r="B47" s="1">
        <v>37</v>
      </c>
      <c r="C47" s="1">
        <v>157</v>
      </c>
      <c r="D47" s="1">
        <v>46</v>
      </c>
      <c r="E47" s="1">
        <v>60.4</v>
      </c>
      <c r="F47" s="1">
        <v>69.7</v>
      </c>
      <c r="G47" s="1">
        <v>74.8</v>
      </c>
      <c r="H47" s="1">
        <v>70.8</v>
      </c>
      <c r="I47" s="1">
        <v>58</v>
      </c>
      <c r="J47" s="1">
        <v>16.100000000000001</v>
      </c>
      <c r="K47" s="1">
        <v>12.6</v>
      </c>
      <c r="L47" s="1">
        <v>13.1</v>
      </c>
      <c r="M47" s="1">
        <v>12.3</v>
      </c>
      <c r="N47" s="1">
        <v>10.7</v>
      </c>
      <c r="O47" s="1">
        <v>20.5</v>
      </c>
      <c r="P47" s="1">
        <v>13.6</v>
      </c>
      <c r="Q47" s="1">
        <v>15.5</v>
      </c>
      <c r="R47" s="1">
        <v>14.4</v>
      </c>
      <c r="S47" s="1">
        <v>11.2</v>
      </c>
      <c r="T47" s="1">
        <v>56</v>
      </c>
      <c r="U47" s="1">
        <v>50</v>
      </c>
      <c r="V47" s="1">
        <v>49</v>
      </c>
      <c r="W47" s="1">
        <v>46</v>
      </c>
      <c r="X47" s="1">
        <v>45</v>
      </c>
      <c r="Y47" s="1">
        <v>62</v>
      </c>
      <c r="Z47" s="1">
        <v>58</v>
      </c>
      <c r="AA47" s="1">
        <v>57</v>
      </c>
      <c r="AB47" s="1">
        <v>55</v>
      </c>
      <c r="AC47" s="1">
        <v>52</v>
      </c>
      <c r="AD47" s="1">
        <v>81.8</v>
      </c>
      <c r="AE47" s="1">
        <v>175</v>
      </c>
      <c r="AF47" s="1">
        <v>65</v>
      </c>
      <c r="AG47" s="1">
        <v>33.1</v>
      </c>
      <c r="AH47" s="1">
        <v>67.400000000000006</v>
      </c>
      <c r="AI47" s="1">
        <v>135</v>
      </c>
      <c r="AJ47" s="1">
        <v>43.1</v>
      </c>
      <c r="AK47" s="1">
        <v>245</v>
      </c>
      <c r="AL47" s="1">
        <v>175</v>
      </c>
      <c r="AM47" s="1">
        <v>190</v>
      </c>
      <c r="AN47" s="1">
        <v>215</v>
      </c>
      <c r="AO47" s="1">
        <v>95</v>
      </c>
      <c r="AP47" s="1">
        <v>170</v>
      </c>
      <c r="AQ47" s="1">
        <v>165</v>
      </c>
      <c r="AR47" s="1">
        <v>140</v>
      </c>
    </row>
    <row r="48" spans="1:44" ht="15.6" x14ac:dyDescent="0.3">
      <c r="A48" s="1">
        <v>47</v>
      </c>
      <c r="B48" s="1">
        <v>44</v>
      </c>
      <c r="C48" s="1">
        <v>155</v>
      </c>
      <c r="D48" s="1">
        <v>69</v>
      </c>
      <c r="E48" s="1">
        <v>55.6</v>
      </c>
      <c r="F48" s="1">
        <v>64.400000000000006</v>
      </c>
      <c r="G48" s="1">
        <v>69.7</v>
      </c>
      <c r="H48" s="1">
        <v>62.6</v>
      </c>
      <c r="I48" s="1">
        <v>53.6</v>
      </c>
      <c r="J48" s="1">
        <v>18.2</v>
      </c>
      <c r="K48" s="1">
        <v>14.3</v>
      </c>
      <c r="L48" s="1">
        <v>14.1</v>
      </c>
      <c r="M48" s="1">
        <v>13.4</v>
      </c>
      <c r="N48" s="1">
        <v>11.2</v>
      </c>
      <c r="O48" s="1">
        <v>20.9</v>
      </c>
      <c r="P48" s="1">
        <v>16.8</v>
      </c>
      <c r="Q48" s="1">
        <v>16.600000000000001</v>
      </c>
      <c r="R48" s="1">
        <v>15.69</v>
      </c>
      <c r="S48" s="1">
        <v>13.8</v>
      </c>
      <c r="T48" s="1">
        <v>65</v>
      </c>
      <c r="U48" s="1">
        <v>55</v>
      </c>
      <c r="V48" s="1">
        <v>57</v>
      </c>
      <c r="W48" s="1">
        <v>52</v>
      </c>
      <c r="X48" s="1">
        <v>48</v>
      </c>
      <c r="Y48" s="1">
        <v>70</v>
      </c>
      <c r="Z48" s="1">
        <v>65</v>
      </c>
      <c r="AA48" s="1">
        <v>64</v>
      </c>
      <c r="AB48" s="1">
        <v>60</v>
      </c>
      <c r="AC48" s="1">
        <v>55</v>
      </c>
      <c r="AD48" s="1">
        <v>79.5</v>
      </c>
      <c r="AE48" s="1">
        <v>170</v>
      </c>
      <c r="AF48" s="1">
        <v>67.3</v>
      </c>
      <c r="AG48" s="1">
        <v>37.700000000000003</v>
      </c>
      <c r="AH48" s="1">
        <v>70.099999999999994</v>
      </c>
      <c r="AI48" s="1">
        <v>160</v>
      </c>
      <c r="AJ48" s="1">
        <v>50.8</v>
      </c>
      <c r="AK48" s="1">
        <v>240</v>
      </c>
      <c r="AL48" s="1">
        <v>180</v>
      </c>
      <c r="AM48" s="1">
        <v>190</v>
      </c>
      <c r="AN48" s="1">
        <v>225</v>
      </c>
      <c r="AO48" s="1">
        <v>85</v>
      </c>
      <c r="AP48" s="1">
        <v>165</v>
      </c>
      <c r="AQ48" s="1">
        <v>160</v>
      </c>
      <c r="AR48" s="1">
        <v>135</v>
      </c>
    </row>
    <row r="49" spans="1:44" ht="15.6" x14ac:dyDescent="0.3">
      <c r="A49" s="1">
        <v>48</v>
      </c>
      <c r="B49" s="1">
        <v>33</v>
      </c>
      <c r="C49" s="1">
        <v>163</v>
      </c>
      <c r="D49" s="1">
        <v>65</v>
      </c>
      <c r="E49" s="1">
        <v>62.1</v>
      </c>
      <c r="F49" s="1">
        <v>71.900000000000006</v>
      </c>
      <c r="G49" s="1">
        <v>79.2</v>
      </c>
      <c r="H49" s="1">
        <v>72.5</v>
      </c>
      <c r="I49" s="1">
        <v>56.6</v>
      </c>
      <c r="J49" s="1">
        <v>19.3</v>
      </c>
      <c r="K49" s="1">
        <v>14.3</v>
      </c>
      <c r="L49" s="1">
        <v>15.1</v>
      </c>
      <c r="M49" s="1">
        <v>13.8</v>
      </c>
      <c r="N49" s="1">
        <v>12</v>
      </c>
      <c r="O49" s="1">
        <v>23.2</v>
      </c>
      <c r="P49" s="1">
        <v>17</v>
      </c>
      <c r="Q49" s="1">
        <v>16.8</v>
      </c>
      <c r="R49" s="1">
        <v>16.2</v>
      </c>
      <c r="S49" s="1">
        <v>14.2</v>
      </c>
      <c r="T49" s="1">
        <v>66</v>
      </c>
      <c r="U49" s="1">
        <v>56</v>
      </c>
      <c r="V49" s="1">
        <v>60</v>
      </c>
      <c r="W49" s="1">
        <v>55</v>
      </c>
      <c r="X49" s="1">
        <v>53</v>
      </c>
      <c r="Y49" s="1">
        <v>73</v>
      </c>
      <c r="Z49" s="1">
        <v>66</v>
      </c>
      <c r="AA49" s="1">
        <v>63</v>
      </c>
      <c r="AB49" s="1">
        <v>63</v>
      </c>
      <c r="AC49" s="1">
        <v>57</v>
      </c>
      <c r="AD49" s="1">
        <v>93.3</v>
      </c>
      <c r="AE49" s="1">
        <v>186</v>
      </c>
      <c r="AF49" s="1">
        <v>82.4</v>
      </c>
      <c r="AG49" s="1">
        <v>37.200000000000003</v>
      </c>
      <c r="AH49" s="1">
        <v>78.900000000000006</v>
      </c>
      <c r="AI49" s="1">
        <v>162</v>
      </c>
      <c r="AJ49" s="1">
        <v>50.6</v>
      </c>
      <c r="AK49" s="1">
        <v>265</v>
      </c>
      <c r="AL49" s="1">
        <v>200</v>
      </c>
      <c r="AM49" s="1">
        <v>220</v>
      </c>
      <c r="AN49" s="1">
        <v>250</v>
      </c>
      <c r="AO49" s="1">
        <v>100</v>
      </c>
      <c r="AP49" s="1">
        <v>175</v>
      </c>
      <c r="AQ49" s="1">
        <v>173</v>
      </c>
      <c r="AR49" s="1">
        <v>145</v>
      </c>
    </row>
    <row r="50" spans="1:44" ht="15.6" x14ac:dyDescent="0.3">
      <c r="A50" s="1">
        <v>49</v>
      </c>
      <c r="B50" s="1">
        <v>36</v>
      </c>
      <c r="C50" s="1">
        <v>160</v>
      </c>
      <c r="D50" s="1">
        <v>66</v>
      </c>
      <c r="E50" s="1">
        <v>58.5</v>
      </c>
      <c r="F50" s="1">
        <v>68.400000000000006</v>
      </c>
      <c r="G50" s="1">
        <v>68.7</v>
      </c>
      <c r="H50" s="1">
        <v>65.8</v>
      </c>
      <c r="I50" s="1">
        <v>52.2</v>
      </c>
      <c r="J50" s="1">
        <v>16.600000000000001</v>
      </c>
      <c r="K50" s="1">
        <v>14.4</v>
      </c>
      <c r="L50" s="1">
        <v>14.2</v>
      </c>
      <c r="M50" s="1">
        <v>13.1</v>
      </c>
      <c r="N50" s="1">
        <v>11.4</v>
      </c>
      <c r="O50" s="1">
        <v>22.5</v>
      </c>
      <c r="P50" s="1">
        <v>16.3</v>
      </c>
      <c r="Q50" s="1">
        <v>15.2</v>
      </c>
      <c r="R50" s="1">
        <v>15</v>
      </c>
      <c r="S50" s="1">
        <v>12</v>
      </c>
      <c r="T50" s="1">
        <v>61</v>
      </c>
      <c r="U50" s="1">
        <v>55</v>
      </c>
      <c r="V50" s="1">
        <v>54</v>
      </c>
      <c r="W50" s="1">
        <v>50</v>
      </c>
      <c r="X50" s="1">
        <v>46</v>
      </c>
      <c r="Y50" s="1">
        <v>65</v>
      </c>
      <c r="Z50" s="1">
        <v>63</v>
      </c>
      <c r="AA50" s="1">
        <v>62</v>
      </c>
      <c r="AB50" s="1">
        <v>58</v>
      </c>
      <c r="AC50" s="1">
        <v>52</v>
      </c>
      <c r="AD50" s="1">
        <v>86.3</v>
      </c>
      <c r="AE50" s="1">
        <v>177</v>
      </c>
      <c r="AF50" s="1">
        <v>72.3</v>
      </c>
      <c r="AG50" s="1">
        <v>32.5</v>
      </c>
      <c r="AH50" s="1">
        <v>73.3</v>
      </c>
      <c r="AI50" s="1">
        <v>145</v>
      </c>
      <c r="AJ50" s="1">
        <v>48.8</v>
      </c>
      <c r="AK50" s="1">
        <v>250</v>
      </c>
      <c r="AL50" s="1">
        <v>175</v>
      </c>
      <c r="AM50" s="1">
        <v>205</v>
      </c>
      <c r="AN50" s="1">
        <v>235</v>
      </c>
      <c r="AO50" s="1">
        <v>90</v>
      </c>
      <c r="AP50" s="1">
        <v>170</v>
      </c>
      <c r="AQ50" s="1">
        <v>165</v>
      </c>
      <c r="AR50" s="1">
        <v>140</v>
      </c>
    </row>
    <row r="51" spans="1:44" ht="15.6" x14ac:dyDescent="0.3">
      <c r="A51" s="1">
        <v>50</v>
      </c>
      <c r="B51" s="1">
        <v>25</v>
      </c>
      <c r="C51" s="1">
        <v>150</v>
      </c>
      <c r="D51" s="1">
        <v>65</v>
      </c>
      <c r="E51" s="1">
        <v>55.4</v>
      </c>
      <c r="F51" s="1">
        <v>61.6</v>
      </c>
      <c r="G51" s="1">
        <v>67.5</v>
      </c>
      <c r="H51" s="1">
        <v>62.6</v>
      </c>
      <c r="I51" s="1">
        <v>48.7</v>
      </c>
      <c r="J51" s="1">
        <v>16.5</v>
      </c>
      <c r="K51" s="1">
        <v>12.3</v>
      </c>
      <c r="L51" s="1">
        <v>13.1</v>
      </c>
      <c r="M51" s="1">
        <v>12.5</v>
      </c>
      <c r="N51" s="1">
        <v>10.7</v>
      </c>
      <c r="O51" s="1">
        <v>20.399999999999999</v>
      </c>
      <c r="P51" s="1">
        <v>15.1</v>
      </c>
      <c r="Q51" s="1">
        <v>15.3</v>
      </c>
      <c r="R51" s="1">
        <v>14.5</v>
      </c>
      <c r="S51" s="1">
        <v>12.4</v>
      </c>
      <c r="T51" s="1">
        <v>60</v>
      </c>
      <c r="U51" s="1">
        <v>50</v>
      </c>
      <c r="V51" s="1">
        <v>54</v>
      </c>
      <c r="W51" s="1">
        <v>52</v>
      </c>
      <c r="X51" s="1">
        <v>50</v>
      </c>
      <c r="Y51" s="1">
        <v>65</v>
      </c>
      <c r="Z51" s="1">
        <v>63</v>
      </c>
      <c r="AA51" s="1">
        <v>62</v>
      </c>
      <c r="AB51" s="1">
        <v>58</v>
      </c>
      <c r="AC51" s="1">
        <v>56</v>
      </c>
      <c r="AD51" s="1">
        <v>84.4</v>
      </c>
      <c r="AE51" s="1">
        <v>158</v>
      </c>
      <c r="AF51" s="1">
        <v>69</v>
      </c>
      <c r="AG51" s="1">
        <v>37.200000000000003</v>
      </c>
      <c r="AH51" s="1">
        <v>69.400000000000006</v>
      </c>
      <c r="AI51" s="1">
        <v>145</v>
      </c>
      <c r="AJ51" s="1">
        <v>47.4</v>
      </c>
      <c r="AK51" s="1">
        <v>235</v>
      </c>
      <c r="AL51" s="1">
        <v>175</v>
      </c>
      <c r="AM51" s="1">
        <v>215</v>
      </c>
      <c r="AN51" s="1">
        <v>225</v>
      </c>
      <c r="AO51" s="1">
        <v>85</v>
      </c>
      <c r="AP51" s="1">
        <v>155</v>
      </c>
      <c r="AQ51" s="1">
        <v>150</v>
      </c>
      <c r="AR51" s="1">
        <v>125</v>
      </c>
    </row>
    <row r="52" spans="1:44" ht="15.6" x14ac:dyDescent="0.3">
      <c r="A52" s="1">
        <v>51</v>
      </c>
      <c r="B52" s="1">
        <v>29</v>
      </c>
      <c r="C52" s="1">
        <v>160</v>
      </c>
      <c r="D52" s="1">
        <v>65</v>
      </c>
      <c r="E52" s="1">
        <v>66.900000000000006</v>
      </c>
      <c r="F52" s="1">
        <v>67.8</v>
      </c>
      <c r="G52" s="1">
        <v>79.400000000000006</v>
      </c>
      <c r="H52" s="1">
        <v>74.099999999999994</v>
      </c>
      <c r="I52" s="1">
        <v>60.3</v>
      </c>
      <c r="J52" s="1">
        <v>17.600000000000001</v>
      </c>
      <c r="K52" s="1">
        <v>12.8</v>
      </c>
      <c r="L52" s="1">
        <v>13.6</v>
      </c>
      <c r="M52" s="1">
        <v>12.4</v>
      </c>
      <c r="N52" s="1">
        <v>10.6</v>
      </c>
      <c r="O52" s="1">
        <v>15</v>
      </c>
      <c r="P52" s="1">
        <v>15.6</v>
      </c>
      <c r="Q52" s="1">
        <v>16.600000000000001</v>
      </c>
      <c r="R52" s="1">
        <v>15.5</v>
      </c>
      <c r="S52" s="1">
        <v>13.6</v>
      </c>
      <c r="T52" s="1">
        <v>61</v>
      </c>
      <c r="U52" s="1">
        <v>50</v>
      </c>
      <c r="V52" s="1">
        <v>51</v>
      </c>
      <c r="W52" s="1">
        <v>52</v>
      </c>
      <c r="X52" s="1">
        <v>47</v>
      </c>
      <c r="Y52" s="1">
        <v>62</v>
      </c>
      <c r="Z52" s="1">
        <v>58</v>
      </c>
      <c r="AA52" s="1">
        <v>60</v>
      </c>
      <c r="AB52" s="1">
        <v>57</v>
      </c>
      <c r="AC52" s="1">
        <v>48</v>
      </c>
      <c r="AD52" s="1">
        <v>75.8</v>
      </c>
      <c r="AE52" s="1">
        <v>185</v>
      </c>
      <c r="AF52" s="1">
        <v>77</v>
      </c>
      <c r="AG52" s="1">
        <v>29.1</v>
      </c>
      <c r="AH52" s="1">
        <v>71.599999999999994</v>
      </c>
      <c r="AI52" s="1">
        <v>158</v>
      </c>
      <c r="AJ52" s="1">
        <v>53.8</v>
      </c>
      <c r="AK52" s="1">
        <v>265</v>
      </c>
      <c r="AL52" s="1">
        <v>166</v>
      </c>
      <c r="AM52" s="1">
        <v>180</v>
      </c>
      <c r="AN52" s="1">
        <v>232</v>
      </c>
      <c r="AO52" s="1">
        <v>100</v>
      </c>
      <c r="AP52" s="1">
        <v>167</v>
      </c>
      <c r="AQ52" s="1">
        <v>173</v>
      </c>
      <c r="AR52" s="1">
        <v>150</v>
      </c>
    </row>
    <row r="53" spans="1:44" ht="15.6" x14ac:dyDescent="0.3">
      <c r="A53" s="1">
        <v>52</v>
      </c>
      <c r="B53" s="1">
        <v>21</v>
      </c>
      <c r="C53" s="1">
        <v>160</v>
      </c>
      <c r="D53" s="1">
        <v>48</v>
      </c>
      <c r="E53" s="1">
        <v>57.7</v>
      </c>
      <c r="F53" s="1">
        <v>65</v>
      </c>
      <c r="G53" s="1">
        <v>74</v>
      </c>
      <c r="H53" s="1">
        <v>67.3</v>
      </c>
      <c r="I53" s="1">
        <v>53.2</v>
      </c>
      <c r="J53" s="1">
        <v>15.7</v>
      </c>
      <c r="K53" s="1">
        <v>11.8</v>
      </c>
      <c r="L53" s="1">
        <v>12.4</v>
      </c>
      <c r="M53" s="1">
        <v>11.8</v>
      </c>
      <c r="N53" s="1">
        <v>11.5</v>
      </c>
      <c r="O53" s="1">
        <v>13.9</v>
      </c>
      <c r="P53" s="1">
        <v>14.1</v>
      </c>
      <c r="Q53" s="1">
        <v>15.2</v>
      </c>
      <c r="R53" s="1">
        <v>14.3</v>
      </c>
      <c r="S53" s="1">
        <v>12.3</v>
      </c>
      <c r="T53" s="1">
        <v>55</v>
      </c>
      <c r="U53" s="1">
        <v>48</v>
      </c>
      <c r="V53" s="1">
        <v>47</v>
      </c>
      <c r="W53" s="1">
        <v>44</v>
      </c>
      <c r="X53" s="1">
        <v>43</v>
      </c>
      <c r="Y53" s="1">
        <v>58</v>
      </c>
      <c r="Z53" s="1">
        <v>53</v>
      </c>
      <c r="AA53" s="1">
        <v>56</v>
      </c>
      <c r="AB53" s="1">
        <v>52</v>
      </c>
      <c r="AC53" s="1">
        <v>47</v>
      </c>
      <c r="AD53" s="1">
        <v>85.8</v>
      </c>
      <c r="AE53" s="1">
        <v>180</v>
      </c>
      <c r="AF53" s="1">
        <v>67.099999999999994</v>
      </c>
      <c r="AG53" s="1">
        <v>27</v>
      </c>
      <c r="AH53" s="1">
        <v>65.2</v>
      </c>
      <c r="AI53" s="1">
        <v>138</v>
      </c>
      <c r="AJ53" s="1">
        <v>48.2</v>
      </c>
      <c r="AK53" s="1">
        <v>255</v>
      </c>
      <c r="AL53" s="1">
        <v>160</v>
      </c>
      <c r="AM53" s="1">
        <v>180</v>
      </c>
      <c r="AN53" s="1">
        <v>205</v>
      </c>
      <c r="AO53" s="1">
        <v>102</v>
      </c>
      <c r="AP53" s="1">
        <v>170</v>
      </c>
      <c r="AQ53" s="1">
        <v>165</v>
      </c>
      <c r="AR53" s="1">
        <v>141</v>
      </c>
    </row>
    <row r="54" spans="1:44" ht="15.6" x14ac:dyDescent="0.3">
      <c r="A54" s="1">
        <v>53</v>
      </c>
      <c r="B54" s="1">
        <v>22</v>
      </c>
      <c r="C54" s="1">
        <v>160</v>
      </c>
      <c r="D54" s="1">
        <v>46</v>
      </c>
      <c r="E54" s="1">
        <v>60.4</v>
      </c>
      <c r="F54" s="1">
        <v>63.8</v>
      </c>
      <c r="G54" s="1">
        <v>66.400000000000006</v>
      </c>
      <c r="H54" s="1">
        <v>66.599999999999994</v>
      </c>
      <c r="I54" s="1">
        <v>62.3</v>
      </c>
      <c r="J54" s="1">
        <v>15.8</v>
      </c>
      <c r="K54" s="1">
        <v>12.1</v>
      </c>
      <c r="L54" s="1">
        <v>12.6</v>
      </c>
      <c r="M54" s="1">
        <v>12.2</v>
      </c>
      <c r="N54" s="1">
        <v>10.9</v>
      </c>
      <c r="O54" s="1">
        <v>12.9</v>
      </c>
      <c r="P54" s="1">
        <v>13</v>
      </c>
      <c r="Q54" s="1">
        <v>15.5</v>
      </c>
      <c r="R54" s="1">
        <v>14.3</v>
      </c>
      <c r="S54" s="1">
        <v>12.9</v>
      </c>
      <c r="T54" s="1">
        <v>55</v>
      </c>
      <c r="U54" s="1">
        <v>46</v>
      </c>
      <c r="V54" s="1">
        <v>47</v>
      </c>
      <c r="W54" s="1">
        <v>46</v>
      </c>
      <c r="X54" s="1">
        <v>45</v>
      </c>
      <c r="Y54" s="1">
        <v>57</v>
      </c>
      <c r="Z54" s="1">
        <v>54</v>
      </c>
      <c r="AA54" s="1">
        <v>56</v>
      </c>
      <c r="AB54" s="1">
        <v>55</v>
      </c>
      <c r="AC54" s="1">
        <v>50</v>
      </c>
      <c r="AD54" s="1">
        <v>70.8</v>
      </c>
      <c r="AE54" s="1">
        <v>165</v>
      </c>
      <c r="AF54" s="1">
        <v>66.2</v>
      </c>
      <c r="AG54" s="1">
        <v>28.2</v>
      </c>
      <c r="AH54" s="1">
        <v>72</v>
      </c>
      <c r="AI54" s="1">
        <v>138</v>
      </c>
      <c r="AJ54" s="1">
        <v>45.4</v>
      </c>
      <c r="AK54" s="1">
        <v>265</v>
      </c>
      <c r="AL54" s="1">
        <v>168</v>
      </c>
      <c r="AM54" s="1">
        <v>182</v>
      </c>
      <c r="AN54" s="1">
        <v>198</v>
      </c>
      <c r="AO54" s="1">
        <v>100</v>
      </c>
      <c r="AP54" s="1">
        <v>153</v>
      </c>
      <c r="AQ54" s="1">
        <v>160</v>
      </c>
      <c r="AR54" s="1">
        <v>134</v>
      </c>
    </row>
    <row r="55" spans="1:44" ht="15.6" x14ac:dyDescent="0.3">
      <c r="A55" s="1">
        <v>54</v>
      </c>
      <c r="B55" s="1">
        <v>27</v>
      </c>
      <c r="C55" s="1">
        <v>153</v>
      </c>
      <c r="D55" s="1">
        <v>66</v>
      </c>
      <c r="E55" s="1">
        <v>65.7</v>
      </c>
      <c r="F55" s="1">
        <v>66.400000000000006</v>
      </c>
      <c r="G55" s="1">
        <v>69.900000000000006</v>
      </c>
      <c r="H55" s="1">
        <v>67.400000000000006</v>
      </c>
      <c r="I55" s="1">
        <v>58</v>
      </c>
      <c r="J55" s="1">
        <v>15.4</v>
      </c>
      <c r="K55" s="1">
        <v>12.6</v>
      </c>
      <c r="L55" s="1">
        <v>12.7</v>
      </c>
      <c r="M55" s="1">
        <v>11.9</v>
      </c>
      <c r="N55" s="1">
        <v>10.4</v>
      </c>
      <c r="O55" s="1">
        <v>14.5</v>
      </c>
      <c r="P55" s="1">
        <v>14.6</v>
      </c>
      <c r="Q55" s="1">
        <v>14.6</v>
      </c>
      <c r="R55" s="1">
        <v>13.4</v>
      </c>
      <c r="S55" s="1">
        <v>12.4</v>
      </c>
      <c r="T55" s="1">
        <v>60</v>
      </c>
      <c r="U55" s="1">
        <v>47</v>
      </c>
      <c r="V55" s="1">
        <v>45</v>
      </c>
      <c r="W55" s="1">
        <v>43</v>
      </c>
      <c r="X55" s="1">
        <v>44</v>
      </c>
      <c r="Y55" s="1">
        <v>63</v>
      </c>
      <c r="Z55" s="1">
        <v>55</v>
      </c>
      <c r="AA55" s="1">
        <v>55</v>
      </c>
      <c r="AB55" s="1">
        <v>50</v>
      </c>
      <c r="AC55" s="1">
        <v>48</v>
      </c>
      <c r="AD55" s="1">
        <v>82</v>
      </c>
      <c r="AE55" s="1">
        <v>172</v>
      </c>
      <c r="AF55" s="1">
        <v>70.2</v>
      </c>
      <c r="AG55" s="1">
        <v>29</v>
      </c>
      <c r="AH55" s="1">
        <v>66.8</v>
      </c>
      <c r="AI55" s="1">
        <v>147</v>
      </c>
      <c r="AJ55" s="1">
        <v>47</v>
      </c>
      <c r="AK55" s="1">
        <v>245</v>
      </c>
      <c r="AL55" s="1">
        <v>158</v>
      </c>
      <c r="AM55" s="1">
        <v>190</v>
      </c>
      <c r="AN55" s="1">
        <v>222</v>
      </c>
      <c r="AO55" s="1">
        <v>113</v>
      </c>
      <c r="AP55" s="1">
        <v>165</v>
      </c>
      <c r="AQ55" s="1">
        <v>160</v>
      </c>
      <c r="AR55" s="1">
        <v>142</v>
      </c>
    </row>
    <row r="56" spans="1:44" ht="15.6" x14ac:dyDescent="0.3">
      <c r="A56" s="1">
        <v>55</v>
      </c>
      <c r="B56" s="1">
        <v>25</v>
      </c>
      <c r="C56" s="1">
        <v>152</v>
      </c>
      <c r="D56" s="1">
        <v>75</v>
      </c>
      <c r="E56" s="1">
        <v>59.7</v>
      </c>
      <c r="F56" s="1">
        <v>68.2</v>
      </c>
      <c r="G56" s="1">
        <v>75.8</v>
      </c>
      <c r="H56" s="1">
        <v>69.599999999999994</v>
      </c>
      <c r="I56" s="1">
        <v>56.6</v>
      </c>
      <c r="J56" s="1">
        <v>18.5</v>
      </c>
      <c r="K56" s="1">
        <v>13.4</v>
      </c>
      <c r="L56" s="1">
        <v>12.3</v>
      </c>
      <c r="M56" s="1">
        <v>12.2</v>
      </c>
      <c r="N56" s="1">
        <v>10.3</v>
      </c>
      <c r="O56" s="1">
        <v>13</v>
      </c>
      <c r="P56" s="1">
        <v>14.5</v>
      </c>
      <c r="Q56" s="1">
        <v>14.8</v>
      </c>
      <c r="R56" s="1">
        <v>14.3</v>
      </c>
      <c r="S56" s="1">
        <v>12.4</v>
      </c>
      <c r="T56" s="1">
        <v>65</v>
      </c>
      <c r="U56" s="1">
        <v>50</v>
      </c>
      <c r="V56" s="1">
        <v>50</v>
      </c>
      <c r="W56" s="1">
        <v>47</v>
      </c>
      <c r="X56" s="1">
        <v>54</v>
      </c>
      <c r="Y56" s="1">
        <v>63</v>
      </c>
      <c r="Z56" s="1">
        <v>58</v>
      </c>
      <c r="AA56" s="1">
        <v>58</v>
      </c>
      <c r="AB56" s="1">
        <v>54</v>
      </c>
      <c r="AC56" s="1">
        <v>50</v>
      </c>
      <c r="AD56" s="1">
        <v>84.7</v>
      </c>
      <c r="AE56" s="1">
        <v>180</v>
      </c>
      <c r="AF56" s="1">
        <v>72.2</v>
      </c>
      <c r="AG56" s="1">
        <v>37.200000000000003</v>
      </c>
      <c r="AH56" s="1">
        <v>73.3</v>
      </c>
      <c r="AI56" s="1">
        <v>159</v>
      </c>
      <c r="AJ56" s="1">
        <v>51.9</v>
      </c>
      <c r="AK56" s="1">
        <v>245</v>
      </c>
      <c r="AL56" s="1">
        <v>169</v>
      </c>
      <c r="AM56" s="1">
        <v>175</v>
      </c>
      <c r="AN56" s="1">
        <v>220</v>
      </c>
      <c r="AO56" s="1">
        <v>110</v>
      </c>
      <c r="AP56" s="1">
        <v>170</v>
      </c>
      <c r="AQ56" s="1">
        <v>170</v>
      </c>
      <c r="AR56" s="1">
        <v>145</v>
      </c>
    </row>
    <row r="57" spans="1:44" ht="15.6" x14ac:dyDescent="0.3">
      <c r="A57" s="1">
        <v>56</v>
      </c>
      <c r="B57" s="1">
        <v>33</v>
      </c>
      <c r="C57" s="1">
        <v>163</v>
      </c>
      <c r="D57" s="1">
        <v>48</v>
      </c>
      <c r="E57" s="1">
        <v>63.6</v>
      </c>
      <c r="F57" s="1">
        <v>81.3</v>
      </c>
      <c r="G57" s="1">
        <v>73.900000000000006</v>
      </c>
      <c r="H57" s="1">
        <v>74.7</v>
      </c>
      <c r="I57" s="1">
        <v>60.7</v>
      </c>
      <c r="J57" s="1">
        <v>17.600000000000001</v>
      </c>
      <c r="K57" s="1">
        <v>12.9</v>
      </c>
      <c r="L57" s="1">
        <v>13.5</v>
      </c>
      <c r="M57" s="1">
        <v>12.4</v>
      </c>
      <c r="N57" s="1">
        <v>13.2</v>
      </c>
      <c r="O57" s="1">
        <v>19.899999999999999</v>
      </c>
      <c r="P57" s="1">
        <v>15.5</v>
      </c>
      <c r="Q57" s="1">
        <v>16</v>
      </c>
      <c r="R57" s="1">
        <v>15.4</v>
      </c>
      <c r="S57" s="1">
        <v>13</v>
      </c>
      <c r="T57" s="1">
        <v>61</v>
      </c>
      <c r="U57" s="1">
        <v>51</v>
      </c>
      <c r="V57" s="1">
        <v>49</v>
      </c>
      <c r="W57" s="1">
        <v>46</v>
      </c>
      <c r="X57" s="1">
        <v>44</v>
      </c>
      <c r="Y57" s="1">
        <v>61</v>
      </c>
      <c r="Z57" s="1">
        <v>59</v>
      </c>
      <c r="AA57" s="1">
        <v>61</v>
      </c>
      <c r="AB57" s="1">
        <v>55</v>
      </c>
      <c r="AC57" s="1">
        <v>53</v>
      </c>
      <c r="AD57" s="1">
        <v>84.6</v>
      </c>
      <c r="AE57" s="1">
        <v>190</v>
      </c>
      <c r="AF57" s="1">
        <v>64.400000000000006</v>
      </c>
      <c r="AG57" s="1">
        <v>31.1</v>
      </c>
      <c r="AH57" s="1">
        <v>72.7</v>
      </c>
      <c r="AI57" s="1">
        <v>146</v>
      </c>
      <c r="AJ57" s="1">
        <v>47.2</v>
      </c>
      <c r="AK57" s="1">
        <v>270</v>
      </c>
      <c r="AL57" s="1">
        <v>182</v>
      </c>
      <c r="AM57" s="1">
        <v>215</v>
      </c>
      <c r="AN57" s="1">
        <v>221</v>
      </c>
      <c r="AO57" s="1">
        <v>120</v>
      </c>
      <c r="AP57" s="1">
        <v>182</v>
      </c>
      <c r="AQ57" s="1">
        <v>183</v>
      </c>
      <c r="AR57" s="1">
        <v>160</v>
      </c>
    </row>
    <row r="58" spans="1:44" ht="15.6" x14ac:dyDescent="0.3">
      <c r="A58" s="1">
        <v>57</v>
      </c>
      <c r="B58" s="1">
        <v>22</v>
      </c>
      <c r="C58" s="1">
        <v>153</v>
      </c>
      <c r="D58" s="1">
        <v>60</v>
      </c>
      <c r="E58" s="1">
        <v>58.6</v>
      </c>
      <c r="F58" s="1">
        <v>61.6</v>
      </c>
      <c r="G58" s="1">
        <v>64.7</v>
      </c>
      <c r="H58" s="1">
        <v>59.4</v>
      </c>
      <c r="I58" s="1">
        <v>53.8</v>
      </c>
      <c r="J58" s="1">
        <v>16.399999999999999</v>
      </c>
      <c r="K58" s="1">
        <v>13.6</v>
      </c>
      <c r="L58" s="1">
        <v>13.6</v>
      </c>
      <c r="M58" s="1">
        <v>12.1</v>
      </c>
      <c r="N58" s="1">
        <v>11</v>
      </c>
      <c r="O58" s="1">
        <v>14.7</v>
      </c>
      <c r="P58" s="1">
        <v>15</v>
      </c>
      <c r="Q58" s="1">
        <v>14.6</v>
      </c>
      <c r="R58" s="1">
        <v>13.9</v>
      </c>
      <c r="S58" s="1">
        <v>13.2</v>
      </c>
      <c r="T58" s="1">
        <v>62</v>
      </c>
      <c r="U58" s="1">
        <v>51</v>
      </c>
      <c r="V58" s="1">
        <v>52</v>
      </c>
      <c r="W58" s="1">
        <v>45</v>
      </c>
      <c r="X58" s="1">
        <v>45</v>
      </c>
      <c r="Y58" s="1">
        <v>62</v>
      </c>
      <c r="Z58" s="1">
        <v>59</v>
      </c>
      <c r="AA58" s="1">
        <v>59</v>
      </c>
      <c r="AB58" s="1">
        <v>53</v>
      </c>
      <c r="AC58" s="1">
        <v>49</v>
      </c>
      <c r="AD58" s="1">
        <v>83.9</v>
      </c>
      <c r="AE58" s="1">
        <v>165</v>
      </c>
      <c r="AF58" s="1">
        <v>71.400000000000006</v>
      </c>
      <c r="AG58" s="1">
        <v>29.6</v>
      </c>
      <c r="AH58" s="1">
        <v>70.7</v>
      </c>
      <c r="AI58" s="1">
        <v>151</v>
      </c>
      <c r="AJ58" s="1">
        <v>49.9</v>
      </c>
      <c r="AK58" s="1">
        <v>240</v>
      </c>
      <c r="AL58" s="1">
        <v>167</v>
      </c>
      <c r="AM58" s="1">
        <v>170</v>
      </c>
      <c r="AN58" s="1">
        <v>215</v>
      </c>
      <c r="AO58" s="1">
        <v>91</v>
      </c>
      <c r="AP58" s="1">
        <v>155</v>
      </c>
      <c r="AQ58" s="1">
        <v>154</v>
      </c>
      <c r="AR58" s="1">
        <v>133</v>
      </c>
    </row>
    <row r="59" spans="1:44" ht="15.6" x14ac:dyDescent="0.3">
      <c r="A59" s="1">
        <v>58</v>
      </c>
      <c r="B59" s="1">
        <v>22</v>
      </c>
      <c r="C59" s="1">
        <v>160</v>
      </c>
      <c r="D59" s="1">
        <v>48</v>
      </c>
      <c r="E59" s="1">
        <v>65.7</v>
      </c>
      <c r="F59" s="1">
        <v>69.400000000000006</v>
      </c>
      <c r="G59" s="1">
        <v>74.400000000000006</v>
      </c>
      <c r="H59" s="1">
        <v>70.2</v>
      </c>
      <c r="I59" s="1">
        <v>58</v>
      </c>
      <c r="J59" s="1">
        <v>16.5</v>
      </c>
      <c r="K59" s="1">
        <v>13.4</v>
      </c>
      <c r="L59" s="1">
        <v>13.5</v>
      </c>
      <c r="M59" s="1">
        <v>12.9</v>
      </c>
      <c r="N59" s="1">
        <v>11.3</v>
      </c>
      <c r="O59" s="1">
        <v>15.7</v>
      </c>
      <c r="P59" s="1">
        <v>15.9</v>
      </c>
      <c r="Q59" s="1">
        <v>17.100000000000001</v>
      </c>
      <c r="R59" s="1">
        <v>13.2</v>
      </c>
      <c r="S59" s="1">
        <v>13.6</v>
      </c>
      <c r="T59" s="1">
        <v>65</v>
      </c>
      <c r="U59" s="1">
        <v>58</v>
      </c>
      <c r="V59" s="1">
        <v>58</v>
      </c>
      <c r="W59" s="1">
        <v>55</v>
      </c>
      <c r="X59" s="1">
        <v>45</v>
      </c>
      <c r="Y59" s="1">
        <v>64</v>
      </c>
      <c r="Z59" s="1">
        <v>57</v>
      </c>
      <c r="AA59" s="1">
        <v>55</v>
      </c>
      <c r="AB59" s="1">
        <v>50</v>
      </c>
      <c r="AC59" s="1">
        <v>50</v>
      </c>
      <c r="AD59" s="1">
        <v>77.400000000000006</v>
      </c>
      <c r="AE59" s="1">
        <v>180</v>
      </c>
      <c r="AF59" s="1">
        <v>67.900000000000006</v>
      </c>
      <c r="AG59" s="1">
        <v>33.700000000000003</v>
      </c>
      <c r="AH59" s="1">
        <v>71.400000000000006</v>
      </c>
      <c r="AI59" s="1">
        <v>148</v>
      </c>
      <c r="AJ59" s="1">
        <v>46.7</v>
      </c>
      <c r="AK59" s="1">
        <v>260</v>
      </c>
      <c r="AL59" s="1">
        <v>164</v>
      </c>
      <c r="AM59" s="1">
        <v>187</v>
      </c>
      <c r="AN59" s="1">
        <v>235</v>
      </c>
      <c r="AO59" s="1">
        <v>110</v>
      </c>
      <c r="AP59" s="1">
        <v>168</v>
      </c>
      <c r="AQ59" s="1">
        <v>167</v>
      </c>
      <c r="AR59" s="1">
        <v>147</v>
      </c>
    </row>
    <row r="60" spans="1:44" ht="15.6" x14ac:dyDescent="0.3">
      <c r="A60" s="1">
        <v>59</v>
      </c>
      <c r="B60" s="1">
        <v>26</v>
      </c>
      <c r="C60" s="1">
        <v>153</v>
      </c>
      <c r="D60" s="1">
        <v>68</v>
      </c>
      <c r="E60" s="1">
        <v>60.5</v>
      </c>
      <c r="F60" s="1">
        <v>58.3</v>
      </c>
      <c r="G60" s="1">
        <v>64.599999999999994</v>
      </c>
      <c r="H60" s="1">
        <v>64.900000000000006</v>
      </c>
      <c r="I60" s="1">
        <v>54.4</v>
      </c>
      <c r="J60" s="1">
        <v>15</v>
      </c>
      <c r="K60" s="1">
        <v>12</v>
      </c>
      <c r="L60" s="1">
        <v>13</v>
      </c>
      <c r="M60" s="1">
        <v>12.9</v>
      </c>
      <c r="N60" s="1">
        <v>10.6</v>
      </c>
      <c r="O60" s="1">
        <v>14.2</v>
      </c>
      <c r="P60" s="1">
        <v>14</v>
      </c>
      <c r="Q60" s="1">
        <v>16.3</v>
      </c>
      <c r="R60" s="1">
        <v>15</v>
      </c>
      <c r="S60" s="1">
        <v>13.2</v>
      </c>
      <c r="T60" s="1">
        <v>61</v>
      </c>
      <c r="U60" s="1">
        <v>50</v>
      </c>
      <c r="V60" s="1">
        <v>50</v>
      </c>
      <c r="W60" s="1">
        <v>48</v>
      </c>
      <c r="X60" s="1">
        <v>47</v>
      </c>
      <c r="Y60" s="1">
        <v>64</v>
      </c>
      <c r="Z60" s="1">
        <v>58</v>
      </c>
      <c r="AA60" s="1">
        <v>55</v>
      </c>
      <c r="AB60" s="1">
        <v>53</v>
      </c>
      <c r="AC60" s="1">
        <v>48</v>
      </c>
      <c r="AD60" s="1">
        <v>87.4</v>
      </c>
      <c r="AE60" s="1">
        <v>170</v>
      </c>
      <c r="AF60" s="1">
        <v>69.599999999999994</v>
      </c>
      <c r="AG60" s="1">
        <v>36.4</v>
      </c>
      <c r="AH60" s="1">
        <v>64.7</v>
      </c>
      <c r="AI60" s="1">
        <v>165</v>
      </c>
      <c r="AJ60" s="1">
        <v>55.1</v>
      </c>
      <c r="AK60" s="1">
        <v>245</v>
      </c>
      <c r="AL60" s="1">
        <v>160</v>
      </c>
      <c r="AM60" s="1">
        <v>183</v>
      </c>
      <c r="AN60" s="1">
        <v>225</v>
      </c>
      <c r="AO60" s="1">
        <v>100</v>
      </c>
      <c r="AP60" s="1">
        <v>157</v>
      </c>
      <c r="AQ60" s="1">
        <v>163</v>
      </c>
      <c r="AR60" s="1">
        <v>138</v>
      </c>
    </row>
    <row r="61" spans="1:44" ht="15.6" x14ac:dyDescent="0.3">
      <c r="A61" s="1">
        <v>60</v>
      </c>
      <c r="B61" s="1">
        <v>25</v>
      </c>
      <c r="C61" s="1">
        <v>163</v>
      </c>
      <c r="D61" s="1">
        <v>51</v>
      </c>
      <c r="E61" s="1">
        <v>66.900000000000006</v>
      </c>
      <c r="F61" s="1">
        <v>65.7</v>
      </c>
      <c r="G61" s="1">
        <v>73.2</v>
      </c>
      <c r="H61" s="1">
        <v>67.400000000000006</v>
      </c>
      <c r="I61" s="1">
        <v>58</v>
      </c>
      <c r="J61" s="1">
        <v>17.100000000000001</v>
      </c>
      <c r="K61" s="1">
        <v>12.5</v>
      </c>
      <c r="L61" s="1">
        <v>13</v>
      </c>
      <c r="M61" s="1">
        <v>13</v>
      </c>
      <c r="N61" s="1">
        <v>10.7</v>
      </c>
      <c r="O61" s="1">
        <v>14</v>
      </c>
      <c r="P61" s="1">
        <v>15.2</v>
      </c>
      <c r="Q61" s="1">
        <v>16.100000000000001</v>
      </c>
      <c r="R61" s="1">
        <v>15.1</v>
      </c>
      <c r="S61" s="1">
        <v>13.1</v>
      </c>
      <c r="T61" s="1">
        <v>60</v>
      </c>
      <c r="U61" s="1">
        <v>52</v>
      </c>
      <c r="V61" s="1">
        <v>49</v>
      </c>
      <c r="W61" s="1">
        <v>45</v>
      </c>
      <c r="X61" s="1">
        <v>43</v>
      </c>
      <c r="Y61" s="1">
        <v>48</v>
      </c>
      <c r="Z61" s="1">
        <v>55</v>
      </c>
      <c r="AA61" s="1">
        <v>57</v>
      </c>
      <c r="AB61" s="1">
        <v>51</v>
      </c>
      <c r="AC61" s="1">
        <v>50</v>
      </c>
      <c r="AD61" s="1">
        <v>83.1</v>
      </c>
      <c r="AE61" s="1">
        <v>180</v>
      </c>
      <c r="AF61" s="1">
        <v>72.3</v>
      </c>
      <c r="AG61" s="1">
        <v>27.7</v>
      </c>
      <c r="AH61" s="1">
        <v>68.900000000000006</v>
      </c>
      <c r="AI61" s="1">
        <v>148</v>
      </c>
      <c r="AJ61" s="1">
        <v>50.6</v>
      </c>
      <c r="AK61" s="1">
        <v>257</v>
      </c>
      <c r="AL61" s="1">
        <v>173</v>
      </c>
      <c r="AM61" s="1">
        <v>175</v>
      </c>
      <c r="AN61" s="1">
        <v>228</v>
      </c>
      <c r="AO61" s="1">
        <v>115</v>
      </c>
      <c r="AP61" s="1">
        <v>171</v>
      </c>
      <c r="AQ61" s="1">
        <v>170</v>
      </c>
      <c r="AR61" s="1">
        <v>142</v>
      </c>
    </row>
    <row r="62" spans="1:44" ht="15.6" x14ac:dyDescent="0.3">
      <c r="A62" s="1">
        <v>61</v>
      </c>
      <c r="B62" s="1">
        <v>21</v>
      </c>
      <c r="C62" s="1">
        <v>155</v>
      </c>
      <c r="D62" s="1">
        <v>46</v>
      </c>
      <c r="E62" s="1">
        <v>55.8</v>
      </c>
      <c r="F62" s="1">
        <v>62.1</v>
      </c>
      <c r="G62" s="1">
        <v>67.5</v>
      </c>
      <c r="H62" s="1">
        <v>52.5</v>
      </c>
      <c r="I62" s="1">
        <v>48.2</v>
      </c>
      <c r="J62" s="1">
        <v>16.5</v>
      </c>
      <c r="K62" s="1">
        <v>13</v>
      </c>
      <c r="L62" s="1">
        <v>13.1</v>
      </c>
      <c r="M62" s="1">
        <v>12.3</v>
      </c>
      <c r="N62" s="1">
        <v>9.8000000000000007</v>
      </c>
      <c r="O62" s="1">
        <v>12.9</v>
      </c>
      <c r="P62" s="1">
        <v>15.5</v>
      </c>
      <c r="Q62" s="1">
        <v>15.2</v>
      </c>
      <c r="R62" s="1">
        <v>15.1</v>
      </c>
      <c r="S62" s="1">
        <v>12.8</v>
      </c>
      <c r="T62" s="1">
        <v>59</v>
      </c>
      <c r="U62" s="1">
        <v>49</v>
      </c>
      <c r="V62" s="1">
        <v>48</v>
      </c>
      <c r="W62" s="1">
        <v>45</v>
      </c>
      <c r="X62" s="1">
        <v>43</v>
      </c>
      <c r="Y62" s="1">
        <v>60</v>
      </c>
      <c r="Z62" s="1">
        <v>55</v>
      </c>
      <c r="AA62" s="1">
        <v>57</v>
      </c>
      <c r="AB62" s="1">
        <v>56</v>
      </c>
      <c r="AC62" s="1">
        <v>49</v>
      </c>
      <c r="AD62" s="1">
        <v>78</v>
      </c>
      <c r="AE62" s="1">
        <v>173</v>
      </c>
      <c r="AF62" s="1">
        <v>66.5</v>
      </c>
      <c r="AG62" s="1">
        <v>26.2</v>
      </c>
      <c r="AH62" s="1">
        <v>65</v>
      </c>
      <c r="AI62" s="1">
        <v>143</v>
      </c>
      <c r="AJ62" s="1">
        <v>50.1</v>
      </c>
      <c r="AK62" s="1">
        <v>255</v>
      </c>
      <c r="AL62" s="1">
        <v>163</v>
      </c>
      <c r="AM62" s="1">
        <v>170</v>
      </c>
      <c r="AN62" s="1">
        <v>222</v>
      </c>
      <c r="AO62" s="1">
        <v>100</v>
      </c>
      <c r="AP62" s="1">
        <v>160</v>
      </c>
      <c r="AQ62" s="1">
        <v>165</v>
      </c>
      <c r="AR62" s="1">
        <v>140</v>
      </c>
    </row>
    <row r="63" spans="1:44" ht="15.6" x14ac:dyDescent="0.3">
      <c r="A63" s="1">
        <v>62</v>
      </c>
      <c r="B63" s="1">
        <v>34</v>
      </c>
      <c r="C63" s="1">
        <v>150</v>
      </c>
      <c r="D63" s="1">
        <v>44</v>
      </c>
      <c r="E63" s="1">
        <v>58.1</v>
      </c>
      <c r="F63" s="1">
        <v>61.4</v>
      </c>
      <c r="G63" s="1">
        <v>63.8</v>
      </c>
      <c r="H63" s="1">
        <v>62.2</v>
      </c>
      <c r="I63" s="1">
        <v>48.7</v>
      </c>
      <c r="J63" s="1">
        <v>14.8</v>
      </c>
      <c r="K63" s="1">
        <v>11.6</v>
      </c>
      <c r="L63" s="1">
        <v>11.7</v>
      </c>
      <c r="M63" s="1">
        <v>11.5</v>
      </c>
      <c r="N63" s="1">
        <v>10.199999999999999</v>
      </c>
      <c r="O63" s="1">
        <v>12</v>
      </c>
      <c r="P63" s="1">
        <v>14.5</v>
      </c>
      <c r="Q63" s="1">
        <v>14</v>
      </c>
      <c r="R63" s="1">
        <v>13.3</v>
      </c>
      <c r="S63" s="1">
        <v>12.5</v>
      </c>
      <c r="T63" s="1">
        <v>55</v>
      </c>
      <c r="U63" s="1">
        <v>45</v>
      </c>
      <c r="V63" s="1">
        <v>45</v>
      </c>
      <c r="W63" s="1">
        <v>44</v>
      </c>
      <c r="X63" s="1">
        <v>42</v>
      </c>
      <c r="Y63" s="1">
        <v>57</v>
      </c>
      <c r="Z63" s="1">
        <v>54</v>
      </c>
      <c r="AA63" s="1">
        <v>50</v>
      </c>
      <c r="AB63" s="1">
        <v>50</v>
      </c>
      <c r="AC63" s="1">
        <v>55</v>
      </c>
      <c r="AD63" s="1">
        <v>76.400000000000006</v>
      </c>
      <c r="AE63" s="1">
        <v>160</v>
      </c>
      <c r="AF63" s="1">
        <v>63.4</v>
      </c>
      <c r="AG63" s="1">
        <v>29</v>
      </c>
      <c r="AH63" s="1">
        <v>58.9</v>
      </c>
      <c r="AI63" s="1">
        <v>129</v>
      </c>
      <c r="AJ63" s="1">
        <v>44.2</v>
      </c>
      <c r="AK63" s="1">
        <v>227</v>
      </c>
      <c r="AL63" s="1">
        <v>135</v>
      </c>
      <c r="AM63" s="1">
        <v>165</v>
      </c>
      <c r="AN63" s="1">
        <v>205</v>
      </c>
      <c r="AO63" s="1">
        <v>100</v>
      </c>
      <c r="AP63" s="1">
        <v>155</v>
      </c>
      <c r="AQ63" s="1">
        <v>150</v>
      </c>
      <c r="AR63" s="1">
        <v>132</v>
      </c>
    </row>
    <row r="64" spans="1:44" ht="15.6" x14ac:dyDescent="0.3">
      <c r="A64" s="1">
        <v>63</v>
      </c>
      <c r="B64" s="1">
        <v>25</v>
      </c>
      <c r="C64" s="1">
        <v>163</v>
      </c>
      <c r="D64" s="1">
        <v>49</v>
      </c>
      <c r="E64" s="1">
        <v>57.2</v>
      </c>
      <c r="F64" s="1">
        <v>67.8</v>
      </c>
      <c r="G64" s="1">
        <v>72.8</v>
      </c>
      <c r="H64" s="1">
        <v>64.5</v>
      </c>
      <c r="I64" s="1">
        <v>55.1</v>
      </c>
      <c r="J64" s="1">
        <v>17</v>
      </c>
      <c r="K64" s="1">
        <v>12.5</v>
      </c>
      <c r="L64" s="1">
        <v>13.7</v>
      </c>
      <c r="M64" s="1">
        <v>12.8</v>
      </c>
      <c r="N64" s="1">
        <v>10.8</v>
      </c>
      <c r="O64" s="1">
        <v>13.6</v>
      </c>
      <c r="P64" s="1">
        <v>15.5</v>
      </c>
      <c r="Q64" s="1">
        <v>15.8</v>
      </c>
      <c r="R64" s="1">
        <v>14.5</v>
      </c>
      <c r="S64" s="1">
        <v>13.1</v>
      </c>
      <c r="T64" s="1">
        <v>58</v>
      </c>
      <c r="U64" s="1">
        <v>47</v>
      </c>
      <c r="V64" s="1">
        <v>49</v>
      </c>
      <c r="W64" s="1">
        <v>44</v>
      </c>
      <c r="X64" s="1">
        <v>53</v>
      </c>
      <c r="Y64" s="1">
        <v>62</v>
      </c>
      <c r="Z64" s="1">
        <v>57</v>
      </c>
      <c r="AA64" s="1">
        <v>55</v>
      </c>
      <c r="AB64" s="1">
        <v>52</v>
      </c>
      <c r="AC64" s="1">
        <v>49</v>
      </c>
      <c r="AD64" s="1">
        <v>79.900000000000006</v>
      </c>
      <c r="AE64" s="1">
        <v>177</v>
      </c>
      <c r="AF64" s="1">
        <v>72.400000000000006</v>
      </c>
      <c r="AG64" s="1">
        <v>24.5</v>
      </c>
      <c r="AH64" s="1">
        <v>66.8</v>
      </c>
      <c r="AI64" s="1">
        <v>150</v>
      </c>
      <c r="AJ64" s="1">
        <v>48.6</v>
      </c>
      <c r="AK64" s="1">
        <v>263</v>
      </c>
      <c r="AL64" s="1">
        <v>175</v>
      </c>
      <c r="AM64" s="1">
        <v>190</v>
      </c>
      <c r="AN64" s="1">
        <v>210</v>
      </c>
      <c r="AO64" s="1">
        <v>103</v>
      </c>
      <c r="AP64" s="1">
        <v>170</v>
      </c>
      <c r="AQ64" s="1">
        <v>172</v>
      </c>
      <c r="AR64" s="1">
        <v>147</v>
      </c>
    </row>
    <row r="65" spans="1:44" ht="15.6" x14ac:dyDescent="0.3">
      <c r="A65" s="1">
        <v>64</v>
      </c>
      <c r="B65" s="1">
        <v>29</v>
      </c>
      <c r="C65" s="1">
        <v>157</v>
      </c>
      <c r="D65" s="1">
        <v>49</v>
      </c>
      <c r="E65" s="1">
        <v>66.599999999999994</v>
      </c>
      <c r="F65" s="1">
        <v>67.400000000000006</v>
      </c>
      <c r="G65" s="1">
        <v>71.099999999999994</v>
      </c>
      <c r="H65" s="1">
        <v>66.7</v>
      </c>
      <c r="I65" s="1">
        <v>55.8</v>
      </c>
      <c r="J65" s="1">
        <v>15.9</v>
      </c>
      <c r="K65" s="1">
        <v>13.1</v>
      </c>
      <c r="L65" s="1">
        <v>13.2</v>
      </c>
      <c r="M65" s="1">
        <v>12.4</v>
      </c>
      <c r="N65" s="1">
        <v>10.1</v>
      </c>
      <c r="O65" s="1">
        <v>15.6</v>
      </c>
      <c r="P65" s="1">
        <v>14.8</v>
      </c>
      <c r="Q65" s="1">
        <v>15.1</v>
      </c>
      <c r="R65" s="1">
        <v>14.8</v>
      </c>
      <c r="S65" s="1">
        <v>12.1</v>
      </c>
      <c r="T65" s="1">
        <v>56</v>
      </c>
      <c r="U65" s="1">
        <v>48</v>
      </c>
      <c r="V65" s="1">
        <v>46</v>
      </c>
      <c r="W65" s="1">
        <v>44</v>
      </c>
      <c r="X65" s="1">
        <v>42</v>
      </c>
      <c r="Y65" s="1">
        <v>57</v>
      </c>
      <c r="Z65" s="1">
        <v>56</v>
      </c>
      <c r="AA65" s="1">
        <v>56</v>
      </c>
      <c r="AB65" s="1">
        <v>55</v>
      </c>
      <c r="AC65" s="1">
        <v>49</v>
      </c>
      <c r="AD65" s="1">
        <v>86.6</v>
      </c>
      <c r="AE65" s="1">
        <v>177</v>
      </c>
      <c r="AF65" s="1">
        <v>64.5</v>
      </c>
      <c r="AG65" s="1">
        <v>25.4</v>
      </c>
      <c r="AH65" s="1">
        <v>61</v>
      </c>
      <c r="AI65" s="1">
        <v>144</v>
      </c>
      <c r="AJ65" s="1">
        <v>48.4</v>
      </c>
      <c r="AK65" s="1">
        <v>261</v>
      </c>
      <c r="AL65" s="1">
        <v>160</v>
      </c>
      <c r="AM65" s="1">
        <v>178</v>
      </c>
      <c r="AN65" s="1">
        <v>218</v>
      </c>
      <c r="AO65" s="1">
        <v>112</v>
      </c>
      <c r="AP65" s="1">
        <v>167</v>
      </c>
      <c r="AQ65" s="1">
        <v>169</v>
      </c>
      <c r="AR65" s="1">
        <v>142</v>
      </c>
    </row>
    <row r="66" spans="1:44" ht="15.6" x14ac:dyDescent="0.3">
      <c r="A66" s="1">
        <v>65</v>
      </c>
      <c r="B66" s="1">
        <v>32</v>
      </c>
      <c r="C66" s="1">
        <v>163</v>
      </c>
      <c r="D66" s="1">
        <v>66</v>
      </c>
      <c r="E66" s="1">
        <v>53.2</v>
      </c>
      <c r="F66" s="1">
        <v>72.900000000000006</v>
      </c>
      <c r="G66" s="1">
        <v>72.400000000000006</v>
      </c>
      <c r="H66" s="1">
        <v>63.7</v>
      </c>
      <c r="I66" s="1">
        <v>53.5</v>
      </c>
      <c r="J66" s="1">
        <v>13.4</v>
      </c>
      <c r="K66" s="1">
        <v>13.7</v>
      </c>
      <c r="L66" s="1">
        <v>14.2</v>
      </c>
      <c r="M66" s="1">
        <v>12.4</v>
      </c>
      <c r="N66" s="1">
        <v>11.5</v>
      </c>
      <c r="O66" s="1">
        <v>22.6</v>
      </c>
      <c r="P66" s="1">
        <v>17.600000000000001</v>
      </c>
      <c r="Q66" s="1">
        <v>17.5</v>
      </c>
      <c r="R66" s="1">
        <v>15.2</v>
      </c>
      <c r="S66" s="1">
        <v>13.7</v>
      </c>
      <c r="T66" s="1">
        <v>60</v>
      </c>
      <c r="U66" s="1">
        <v>54</v>
      </c>
      <c r="V66" s="1">
        <v>52</v>
      </c>
      <c r="W66" s="1">
        <v>49</v>
      </c>
      <c r="X66" s="1">
        <v>47</v>
      </c>
      <c r="Y66" s="1">
        <v>73</v>
      </c>
      <c r="Z66" s="1">
        <v>63</v>
      </c>
      <c r="AA66" s="1">
        <v>58</v>
      </c>
      <c r="AB66" s="1">
        <v>55</v>
      </c>
      <c r="AC66" s="1">
        <v>52</v>
      </c>
      <c r="AD66" s="1">
        <v>94.9</v>
      </c>
      <c r="AE66" s="1">
        <v>177</v>
      </c>
      <c r="AF66" s="1">
        <v>69.099999999999994</v>
      </c>
      <c r="AG66" s="1">
        <v>32.9</v>
      </c>
      <c r="AH66" s="1">
        <v>73.8</v>
      </c>
      <c r="AI66" s="1">
        <v>170</v>
      </c>
      <c r="AJ66" s="1">
        <v>52.6</v>
      </c>
      <c r="AK66" s="1">
        <v>262</v>
      </c>
      <c r="AL66" s="1">
        <v>172</v>
      </c>
      <c r="AM66" s="1">
        <v>213</v>
      </c>
      <c r="AN66" s="1">
        <v>234</v>
      </c>
      <c r="AO66" s="1">
        <v>80</v>
      </c>
      <c r="AP66" s="1">
        <v>180</v>
      </c>
      <c r="AQ66" s="1">
        <v>170</v>
      </c>
      <c r="AR66" s="1">
        <v>143</v>
      </c>
    </row>
    <row r="67" spans="1:44" ht="15.6" x14ac:dyDescent="0.3">
      <c r="A67" s="1">
        <v>66</v>
      </c>
      <c r="B67" s="1">
        <v>22</v>
      </c>
      <c r="C67" s="1">
        <v>163</v>
      </c>
      <c r="D67" s="1">
        <v>64</v>
      </c>
      <c r="E67" s="1">
        <v>66</v>
      </c>
      <c r="F67" s="1">
        <v>72.900000000000006</v>
      </c>
      <c r="G67" s="1">
        <v>77.8</v>
      </c>
      <c r="H67" s="1">
        <v>76.099999999999994</v>
      </c>
      <c r="I67" s="1">
        <v>58.3</v>
      </c>
      <c r="J67" s="1">
        <v>17.399999999999999</v>
      </c>
      <c r="K67" s="1">
        <v>14</v>
      </c>
      <c r="L67" s="1">
        <v>13.6</v>
      </c>
      <c r="M67" s="1">
        <v>13.1</v>
      </c>
      <c r="N67" s="1">
        <v>11.4</v>
      </c>
      <c r="O67" s="1">
        <v>16.100000000000001</v>
      </c>
      <c r="P67" s="1">
        <v>16.5</v>
      </c>
      <c r="Q67" s="1">
        <v>17</v>
      </c>
      <c r="R67" s="1">
        <v>15.9</v>
      </c>
      <c r="S67" s="1">
        <v>13.5</v>
      </c>
      <c r="T67" s="1">
        <v>73</v>
      </c>
      <c r="U67" s="1">
        <v>57</v>
      </c>
      <c r="V67" s="1">
        <v>53</v>
      </c>
      <c r="W67" s="1">
        <v>50</v>
      </c>
      <c r="X67" s="1">
        <v>46</v>
      </c>
      <c r="Y67" s="1">
        <v>72</v>
      </c>
      <c r="Z67" s="1">
        <v>66</v>
      </c>
      <c r="AA67" s="1">
        <v>62</v>
      </c>
      <c r="AB67" s="1">
        <v>67</v>
      </c>
      <c r="AC67" s="1">
        <v>62</v>
      </c>
      <c r="AD67" s="1">
        <v>88.6</v>
      </c>
      <c r="AE67" s="1">
        <v>195</v>
      </c>
      <c r="AF67" s="1">
        <v>72</v>
      </c>
      <c r="AG67" s="1">
        <v>36.6</v>
      </c>
      <c r="AH67" s="1">
        <v>71.8</v>
      </c>
      <c r="AI67" s="1">
        <v>159</v>
      </c>
      <c r="AJ67" s="1">
        <v>50.1</v>
      </c>
      <c r="AK67" s="1">
        <v>275</v>
      </c>
      <c r="AL67" s="1">
        <v>180</v>
      </c>
      <c r="AM67" s="1">
        <v>230</v>
      </c>
      <c r="AN67" s="1">
        <v>245</v>
      </c>
      <c r="AO67" s="1">
        <v>115</v>
      </c>
      <c r="AP67" s="1">
        <v>182</v>
      </c>
      <c r="AQ67" s="1">
        <v>178</v>
      </c>
      <c r="AR67" s="1">
        <v>149</v>
      </c>
    </row>
    <row r="68" spans="1:44" ht="15.6" x14ac:dyDescent="0.3">
      <c r="A68" s="1">
        <v>67</v>
      </c>
      <c r="B68" s="1">
        <v>28</v>
      </c>
      <c r="C68" s="1">
        <v>163</v>
      </c>
      <c r="D68" s="1">
        <v>75</v>
      </c>
      <c r="E68" s="1">
        <v>58.9</v>
      </c>
      <c r="F68" s="1">
        <v>64.3</v>
      </c>
      <c r="G68" s="1">
        <v>68.900000000000006</v>
      </c>
      <c r="H68" s="1">
        <v>65</v>
      </c>
      <c r="I68" s="1">
        <v>55.4</v>
      </c>
      <c r="J68" s="1">
        <v>18.100000000000001</v>
      </c>
      <c r="K68" s="1">
        <v>12.3</v>
      </c>
      <c r="L68" s="1">
        <v>13.7</v>
      </c>
      <c r="M68" s="1">
        <v>13.1</v>
      </c>
      <c r="N68" s="1">
        <v>12.2</v>
      </c>
      <c r="O68" s="1">
        <v>15.8</v>
      </c>
      <c r="P68" s="1">
        <v>15.1</v>
      </c>
      <c r="Q68" s="1">
        <v>16.100000000000001</v>
      </c>
      <c r="R68" s="1">
        <v>15.5</v>
      </c>
      <c r="S68" s="1">
        <v>14.2</v>
      </c>
      <c r="T68" s="1">
        <v>66</v>
      </c>
      <c r="U68" s="1">
        <v>53</v>
      </c>
      <c r="V68" s="1">
        <v>54</v>
      </c>
      <c r="W68" s="1">
        <v>49</v>
      </c>
      <c r="X68" s="1">
        <v>47</v>
      </c>
      <c r="Y68" s="1">
        <v>67</v>
      </c>
      <c r="Z68" s="1">
        <v>63</v>
      </c>
      <c r="AA68" s="1">
        <v>58</v>
      </c>
      <c r="AB68" s="1">
        <v>55</v>
      </c>
      <c r="AC68" s="1">
        <v>53</v>
      </c>
      <c r="AD68" s="1">
        <v>87.9</v>
      </c>
      <c r="AE68" s="1">
        <v>178</v>
      </c>
      <c r="AF68" s="1">
        <v>72.3</v>
      </c>
      <c r="AG68" s="1">
        <v>40</v>
      </c>
      <c r="AH68" s="1">
        <v>66.2</v>
      </c>
      <c r="AI68" s="1">
        <v>167</v>
      </c>
      <c r="AJ68" s="1">
        <v>56.8</v>
      </c>
      <c r="AK68" s="1">
        <v>265</v>
      </c>
      <c r="AL68" s="1">
        <v>170</v>
      </c>
      <c r="AM68" s="1">
        <v>218</v>
      </c>
      <c r="AN68" s="1">
        <v>240</v>
      </c>
      <c r="AO68" s="1">
        <v>110</v>
      </c>
      <c r="AP68" s="1">
        <v>170</v>
      </c>
      <c r="AQ68" s="1">
        <v>165</v>
      </c>
      <c r="AR68" s="1">
        <v>145</v>
      </c>
    </row>
    <row r="69" spans="1:44" ht="15.6" x14ac:dyDescent="0.3">
      <c r="A69" s="1">
        <v>68</v>
      </c>
      <c r="B69" s="1">
        <v>24</v>
      </c>
      <c r="C69" s="1">
        <v>165</v>
      </c>
      <c r="D69" s="1">
        <v>68</v>
      </c>
      <c r="E69" s="1">
        <v>50.2</v>
      </c>
      <c r="F69" s="1">
        <v>60.9</v>
      </c>
      <c r="G69" s="1">
        <v>68.900000000000006</v>
      </c>
      <c r="H69" s="1">
        <v>64.8</v>
      </c>
      <c r="I69" s="1">
        <v>53.8</v>
      </c>
      <c r="J69" s="1">
        <v>16</v>
      </c>
      <c r="K69" s="1">
        <v>11.9</v>
      </c>
      <c r="L69" s="1">
        <v>13</v>
      </c>
      <c r="M69" s="1">
        <v>12.1</v>
      </c>
      <c r="N69" s="1">
        <v>10.8</v>
      </c>
      <c r="O69" s="1">
        <v>17.600000000000001</v>
      </c>
      <c r="P69" s="1">
        <v>14.1</v>
      </c>
      <c r="Q69" s="1">
        <v>15.2</v>
      </c>
      <c r="R69" s="1">
        <v>14.7</v>
      </c>
      <c r="S69" s="1">
        <v>13.1</v>
      </c>
      <c r="T69" s="1">
        <v>69</v>
      </c>
      <c r="U69" s="1">
        <v>51</v>
      </c>
      <c r="V69" s="1">
        <v>51</v>
      </c>
      <c r="W69" s="1">
        <v>48</v>
      </c>
      <c r="X69" s="1">
        <v>45</v>
      </c>
      <c r="Y69" s="1">
        <v>64</v>
      </c>
      <c r="Z69" s="1">
        <v>58</v>
      </c>
      <c r="AA69" s="1">
        <v>60</v>
      </c>
      <c r="AB69" s="1">
        <v>56</v>
      </c>
      <c r="AC69" s="1">
        <v>50</v>
      </c>
      <c r="AD69" s="1">
        <v>86.4</v>
      </c>
      <c r="AE69" s="1">
        <v>166</v>
      </c>
      <c r="AF69" s="1">
        <v>69.099999999999994</v>
      </c>
      <c r="AG69" s="1">
        <v>34.200000000000003</v>
      </c>
      <c r="AH69" s="1">
        <v>70.7</v>
      </c>
      <c r="AI69" s="1">
        <v>157</v>
      </c>
      <c r="AJ69" s="1">
        <v>56.7</v>
      </c>
      <c r="AK69" s="1">
        <v>255</v>
      </c>
      <c r="AL69" s="1">
        <v>180</v>
      </c>
      <c r="AM69" s="1">
        <v>204</v>
      </c>
      <c r="AN69" s="1">
        <v>135</v>
      </c>
      <c r="AO69" s="1">
        <v>95</v>
      </c>
      <c r="AP69" s="1">
        <v>160</v>
      </c>
      <c r="AQ69" s="1">
        <v>160</v>
      </c>
      <c r="AR69" s="1">
        <v>136</v>
      </c>
    </row>
    <row r="70" spans="1:44" ht="15.6" x14ac:dyDescent="0.3">
      <c r="A70" s="1">
        <v>69</v>
      </c>
      <c r="B70" s="1">
        <v>26</v>
      </c>
      <c r="C70" s="1">
        <v>160</v>
      </c>
      <c r="D70" s="1">
        <v>60</v>
      </c>
      <c r="E70" s="1">
        <v>60.7</v>
      </c>
      <c r="F70" s="1">
        <v>64.599999999999994</v>
      </c>
      <c r="G70" s="1">
        <v>74.3</v>
      </c>
      <c r="H70" s="1">
        <v>70.900000000000006</v>
      </c>
      <c r="I70" s="1">
        <v>57.2</v>
      </c>
      <c r="J70" s="1">
        <v>16.3</v>
      </c>
      <c r="K70" s="1">
        <v>12.4</v>
      </c>
      <c r="L70" s="1">
        <v>12.8</v>
      </c>
      <c r="M70" s="1">
        <v>11.7</v>
      </c>
      <c r="N70" s="1">
        <v>10.8</v>
      </c>
      <c r="O70" s="1">
        <v>20.3</v>
      </c>
      <c r="P70" s="1">
        <v>13.3</v>
      </c>
      <c r="Q70" s="1">
        <v>15.4</v>
      </c>
      <c r="R70" s="1">
        <v>14.5</v>
      </c>
      <c r="S70" s="1">
        <v>12.6</v>
      </c>
      <c r="T70" s="1">
        <v>55</v>
      </c>
      <c r="U70" s="1">
        <v>50</v>
      </c>
      <c r="V70" s="1">
        <v>49</v>
      </c>
      <c r="W70" s="1">
        <v>46</v>
      </c>
      <c r="X70" s="1">
        <v>42</v>
      </c>
      <c r="Y70" s="1">
        <v>62</v>
      </c>
      <c r="Z70" s="1">
        <v>58</v>
      </c>
      <c r="AA70" s="1">
        <v>57</v>
      </c>
      <c r="AB70" s="1">
        <v>56</v>
      </c>
      <c r="AC70" s="1">
        <v>50</v>
      </c>
      <c r="AD70" s="1">
        <v>84.6</v>
      </c>
      <c r="AE70" s="1">
        <v>175</v>
      </c>
      <c r="AF70" s="1">
        <v>69.7</v>
      </c>
      <c r="AG70" s="1">
        <v>31.5</v>
      </c>
      <c r="AH70" s="1">
        <v>67.099999999999994</v>
      </c>
      <c r="AI70" s="1">
        <v>160</v>
      </c>
      <c r="AJ70" s="1">
        <v>49.6</v>
      </c>
      <c r="AK70" s="1">
        <v>245</v>
      </c>
      <c r="AL70" s="1">
        <v>175</v>
      </c>
      <c r="AM70" s="1">
        <v>195</v>
      </c>
      <c r="AN70" s="1">
        <v>135</v>
      </c>
      <c r="AO70" s="1">
        <v>85</v>
      </c>
      <c r="AP70" s="1">
        <v>185</v>
      </c>
      <c r="AQ70" s="1">
        <v>170</v>
      </c>
      <c r="AR70" s="1">
        <v>143</v>
      </c>
    </row>
    <row r="71" spans="1:44" ht="15.6" x14ac:dyDescent="0.3">
      <c r="A71" s="1">
        <v>70</v>
      </c>
      <c r="B71" s="1">
        <v>19</v>
      </c>
      <c r="C71" s="1">
        <v>163</v>
      </c>
      <c r="D71" s="1">
        <v>52</v>
      </c>
      <c r="E71" s="1">
        <v>63</v>
      </c>
      <c r="F71" s="1">
        <v>65.3</v>
      </c>
      <c r="G71" s="1">
        <v>71.2</v>
      </c>
      <c r="H71" s="1">
        <v>65.900000000000006</v>
      </c>
      <c r="I71" s="1">
        <v>57.7</v>
      </c>
      <c r="J71" s="1">
        <v>14.7</v>
      </c>
      <c r="K71" s="1">
        <v>12.1</v>
      </c>
      <c r="L71" s="1">
        <v>12.6</v>
      </c>
      <c r="M71" s="1">
        <v>12.5</v>
      </c>
      <c r="N71" s="1">
        <v>11.1</v>
      </c>
      <c r="O71" s="1">
        <v>20.6</v>
      </c>
      <c r="P71" s="1">
        <v>14.8</v>
      </c>
      <c r="Q71" s="1">
        <v>14.5</v>
      </c>
      <c r="R71" s="1">
        <v>14.3</v>
      </c>
      <c r="S71" s="1">
        <v>13.1</v>
      </c>
      <c r="T71" s="1">
        <v>57</v>
      </c>
      <c r="U71" s="1">
        <v>49</v>
      </c>
      <c r="V71" s="1">
        <v>50</v>
      </c>
      <c r="W71" s="1">
        <v>47</v>
      </c>
      <c r="X71" s="1">
        <v>46</v>
      </c>
      <c r="Y71" s="1">
        <v>62</v>
      </c>
      <c r="Z71" s="1">
        <v>58</v>
      </c>
      <c r="AA71" s="1">
        <v>58</v>
      </c>
      <c r="AB71" s="1">
        <v>57</v>
      </c>
      <c r="AC71" s="1">
        <v>52</v>
      </c>
      <c r="AD71" s="1">
        <v>85.37</v>
      </c>
      <c r="AE71" s="1">
        <v>175</v>
      </c>
      <c r="AF71" s="1">
        <v>72.8</v>
      </c>
      <c r="AG71" s="1">
        <v>31.5</v>
      </c>
      <c r="AH71" s="1">
        <v>68.099999999999994</v>
      </c>
      <c r="AI71" s="1">
        <v>145</v>
      </c>
      <c r="AJ71" s="1">
        <v>48.7</v>
      </c>
      <c r="AK71" s="1">
        <v>250</v>
      </c>
      <c r="AL71" s="1">
        <v>180</v>
      </c>
      <c r="AM71" s="1">
        <v>195</v>
      </c>
      <c r="AN71" s="1">
        <v>225</v>
      </c>
      <c r="AO71" s="1">
        <v>105</v>
      </c>
      <c r="AP71" s="1">
        <v>173</v>
      </c>
      <c r="AQ71" s="1">
        <v>170</v>
      </c>
      <c r="AR71" s="1">
        <v>142</v>
      </c>
    </row>
    <row r="72" spans="1:44" ht="15.6" x14ac:dyDescent="0.3">
      <c r="A72" s="1">
        <v>71</v>
      </c>
      <c r="B72" s="1">
        <v>23</v>
      </c>
      <c r="C72" s="1">
        <v>157</v>
      </c>
      <c r="D72" s="1">
        <v>42</v>
      </c>
      <c r="E72" s="1">
        <v>57.5</v>
      </c>
      <c r="F72" s="1">
        <v>68.7</v>
      </c>
      <c r="G72" s="1">
        <v>72.099999999999994</v>
      </c>
      <c r="H72" s="1">
        <v>66.8</v>
      </c>
      <c r="I72" s="1">
        <v>56.5</v>
      </c>
      <c r="J72" s="1">
        <v>15.3</v>
      </c>
      <c r="K72" s="1">
        <v>12.2</v>
      </c>
      <c r="L72" s="1">
        <v>12.1</v>
      </c>
      <c r="M72" s="1">
        <v>11.7</v>
      </c>
      <c r="N72" s="1">
        <v>9</v>
      </c>
      <c r="O72" s="1">
        <v>17.5</v>
      </c>
      <c r="P72" s="1">
        <v>12.5</v>
      </c>
      <c r="Q72" s="1">
        <v>13.2</v>
      </c>
      <c r="R72" s="1">
        <v>13.3</v>
      </c>
      <c r="S72" s="1">
        <v>11.8</v>
      </c>
      <c r="T72" s="1">
        <v>58</v>
      </c>
      <c r="U72" s="1">
        <v>46</v>
      </c>
      <c r="V72" s="1">
        <v>46</v>
      </c>
      <c r="W72" s="1">
        <v>44</v>
      </c>
      <c r="X72" s="1">
        <v>44</v>
      </c>
      <c r="Y72" s="1">
        <v>56</v>
      </c>
      <c r="Z72" s="1">
        <v>54</v>
      </c>
      <c r="AA72" s="1">
        <v>55</v>
      </c>
      <c r="AB72" s="1">
        <v>53</v>
      </c>
      <c r="AC72" s="1">
        <v>47</v>
      </c>
      <c r="AD72" s="1">
        <v>89.7</v>
      </c>
      <c r="AE72" s="1">
        <v>170</v>
      </c>
      <c r="AF72" s="1">
        <v>63.9</v>
      </c>
      <c r="AG72" s="1">
        <v>29.7</v>
      </c>
      <c r="AH72" s="1">
        <v>67.599999999999994</v>
      </c>
      <c r="AI72" s="1">
        <v>135</v>
      </c>
      <c r="AJ72" s="1">
        <v>48</v>
      </c>
      <c r="AK72" s="1">
        <v>240</v>
      </c>
      <c r="AL72" s="1">
        <v>170</v>
      </c>
      <c r="AM72" s="1">
        <v>195</v>
      </c>
      <c r="AN72" s="1">
        <v>205</v>
      </c>
      <c r="AO72" s="1">
        <v>95</v>
      </c>
      <c r="AP72" s="1">
        <v>165</v>
      </c>
      <c r="AQ72" s="1">
        <v>155</v>
      </c>
      <c r="AR72" s="1">
        <v>134</v>
      </c>
    </row>
    <row r="73" spans="1:44" ht="15.6" x14ac:dyDescent="0.3">
      <c r="A73" s="1">
        <v>72</v>
      </c>
      <c r="B73" s="1">
        <v>22</v>
      </c>
      <c r="C73" s="1">
        <v>153</v>
      </c>
      <c r="D73" s="1">
        <v>48</v>
      </c>
      <c r="E73" s="1">
        <v>57.4</v>
      </c>
      <c r="F73" s="1">
        <v>64.400000000000006</v>
      </c>
      <c r="G73" s="1">
        <v>69.400000000000006</v>
      </c>
      <c r="H73" s="1">
        <v>65.2</v>
      </c>
      <c r="I73" s="1">
        <v>52.6</v>
      </c>
      <c r="J73" s="1">
        <v>14.4</v>
      </c>
      <c r="K73" s="1">
        <v>12.8</v>
      </c>
      <c r="L73" s="1">
        <v>13.4</v>
      </c>
      <c r="M73" s="1">
        <v>12.4</v>
      </c>
      <c r="N73" s="1">
        <v>11.4</v>
      </c>
      <c r="O73" s="1">
        <v>20</v>
      </c>
      <c r="P73" s="1">
        <v>14.6</v>
      </c>
      <c r="Q73" s="1">
        <v>15.3</v>
      </c>
      <c r="R73" s="1">
        <v>14.6</v>
      </c>
      <c r="S73" s="1">
        <v>12.4</v>
      </c>
      <c r="T73" s="1">
        <v>60</v>
      </c>
      <c r="U73" s="1">
        <v>50</v>
      </c>
      <c r="V73" s="1">
        <v>51</v>
      </c>
      <c r="W73" s="1">
        <v>47</v>
      </c>
      <c r="X73" s="1">
        <v>45</v>
      </c>
      <c r="Y73" s="1">
        <v>62</v>
      </c>
      <c r="Z73" s="1">
        <v>58</v>
      </c>
      <c r="AA73" s="1">
        <v>60</v>
      </c>
      <c r="AB73" s="1">
        <v>54</v>
      </c>
      <c r="AC73" s="1">
        <v>51</v>
      </c>
      <c r="AD73" s="1">
        <v>79.7</v>
      </c>
      <c r="AE73" s="1">
        <v>170</v>
      </c>
      <c r="AF73" s="1">
        <v>66.5</v>
      </c>
      <c r="AG73" s="1">
        <v>32.1</v>
      </c>
      <c r="AH73" s="1">
        <v>67.599999999999994</v>
      </c>
      <c r="AI73" s="1">
        <v>138</v>
      </c>
      <c r="AJ73" s="1">
        <v>45.9</v>
      </c>
      <c r="AK73" s="1">
        <v>220</v>
      </c>
      <c r="AL73" s="1">
        <v>173</v>
      </c>
      <c r="AM73" s="1">
        <v>200</v>
      </c>
      <c r="AN73" s="1">
        <v>225</v>
      </c>
      <c r="AO73" s="1">
        <v>95</v>
      </c>
      <c r="AP73" s="1">
        <v>165</v>
      </c>
      <c r="AQ73" s="1">
        <v>158</v>
      </c>
      <c r="AR73" s="1">
        <v>135</v>
      </c>
    </row>
    <row r="74" spans="1:44" ht="15.6" x14ac:dyDescent="0.3">
      <c r="A74" s="1">
        <v>73</v>
      </c>
      <c r="B74" s="1">
        <v>22</v>
      </c>
      <c r="C74" s="1">
        <v>158</v>
      </c>
      <c r="D74" s="1">
        <v>50</v>
      </c>
      <c r="E74" s="1">
        <v>56.2</v>
      </c>
      <c r="F74" s="1">
        <v>68.2</v>
      </c>
      <c r="G74" s="1">
        <v>68.599999999999994</v>
      </c>
      <c r="H74" s="1">
        <v>62.2</v>
      </c>
      <c r="I74" s="1">
        <v>57.5</v>
      </c>
      <c r="J74" s="1">
        <v>15.5</v>
      </c>
      <c r="K74" s="1">
        <v>13.4</v>
      </c>
      <c r="L74" s="1">
        <v>12.7</v>
      </c>
      <c r="M74" s="1">
        <v>11.9</v>
      </c>
      <c r="N74" s="1">
        <v>9.5</v>
      </c>
      <c r="O74" s="1">
        <v>20</v>
      </c>
      <c r="P74" s="1">
        <v>15</v>
      </c>
      <c r="Q74" s="1">
        <v>14.5</v>
      </c>
      <c r="R74" s="1">
        <v>13.7</v>
      </c>
      <c r="S74" s="1">
        <v>12.8</v>
      </c>
      <c r="T74" s="1">
        <v>58</v>
      </c>
      <c r="U74" s="1">
        <v>50</v>
      </c>
      <c r="V74" s="1">
        <v>50</v>
      </c>
      <c r="W74" s="1">
        <v>47</v>
      </c>
      <c r="X74" s="1">
        <v>43</v>
      </c>
      <c r="Y74" s="1">
        <v>63</v>
      </c>
      <c r="Z74" s="1">
        <v>60</v>
      </c>
      <c r="AA74" s="1">
        <v>58</v>
      </c>
      <c r="AB74" s="1">
        <v>54</v>
      </c>
      <c r="AC74" s="1">
        <v>51</v>
      </c>
      <c r="AD74" s="1">
        <v>82.4</v>
      </c>
      <c r="AE74" s="1">
        <v>173</v>
      </c>
      <c r="AF74" s="1">
        <v>67.400000000000006</v>
      </c>
      <c r="AG74" s="1">
        <v>31.4</v>
      </c>
      <c r="AH74" s="1">
        <v>70.400000000000006</v>
      </c>
      <c r="AI74" s="1">
        <v>143</v>
      </c>
      <c r="AJ74" s="1">
        <v>49.5</v>
      </c>
      <c r="AK74" s="1">
        <v>250</v>
      </c>
      <c r="AL74" s="1">
        <v>175</v>
      </c>
      <c r="AM74" s="1">
        <v>187</v>
      </c>
      <c r="AN74" s="1">
        <v>210</v>
      </c>
      <c r="AO74" s="1">
        <v>100</v>
      </c>
      <c r="AP74" s="1">
        <v>162</v>
      </c>
      <c r="AQ74" s="1">
        <v>161</v>
      </c>
      <c r="AR74" s="1">
        <v>133</v>
      </c>
    </row>
    <row r="75" spans="1:44" ht="15.6" x14ac:dyDescent="0.3">
      <c r="A75" s="1">
        <v>74</v>
      </c>
      <c r="B75" s="1">
        <v>18</v>
      </c>
      <c r="C75" s="1">
        <v>160</v>
      </c>
      <c r="D75" s="1">
        <v>71</v>
      </c>
      <c r="E75" s="1">
        <v>58.8</v>
      </c>
      <c r="F75" s="1">
        <v>62.8</v>
      </c>
      <c r="G75" s="1">
        <v>69.2</v>
      </c>
      <c r="H75" s="1">
        <v>64.900000000000006</v>
      </c>
      <c r="I75" s="1">
        <v>54.5</v>
      </c>
      <c r="J75" s="1">
        <v>15.6</v>
      </c>
      <c r="K75" s="1">
        <v>13.9</v>
      </c>
      <c r="L75" s="1">
        <v>14.4</v>
      </c>
      <c r="M75" s="1">
        <v>13.6</v>
      </c>
      <c r="N75" s="1">
        <v>12.1</v>
      </c>
      <c r="O75" s="1">
        <v>22.7</v>
      </c>
      <c r="P75" s="1">
        <v>15.9</v>
      </c>
      <c r="Q75" s="1">
        <v>16.2</v>
      </c>
      <c r="R75" s="1">
        <v>15.6</v>
      </c>
      <c r="S75" s="1">
        <v>14.5</v>
      </c>
      <c r="T75" s="1">
        <v>65</v>
      </c>
      <c r="U75" s="1">
        <v>52</v>
      </c>
      <c r="V75" s="1">
        <v>53</v>
      </c>
      <c r="W75" s="1">
        <v>50</v>
      </c>
      <c r="X75" s="1">
        <v>46</v>
      </c>
      <c r="Y75" s="1">
        <v>65</v>
      </c>
      <c r="Z75" s="1">
        <v>62</v>
      </c>
      <c r="AA75" s="1">
        <v>61</v>
      </c>
      <c r="AB75" s="1">
        <v>60</v>
      </c>
      <c r="AC75" s="1">
        <v>54</v>
      </c>
      <c r="AD75" s="1">
        <v>88.7</v>
      </c>
      <c r="AE75" s="1">
        <v>186</v>
      </c>
      <c r="AF75" s="1">
        <v>72.2</v>
      </c>
      <c r="AG75" s="1">
        <v>34.9</v>
      </c>
      <c r="AH75" s="1">
        <v>70.099999999999994</v>
      </c>
      <c r="AI75" s="1">
        <v>164</v>
      </c>
      <c r="AJ75" s="1">
        <v>50.6</v>
      </c>
      <c r="AK75" s="1">
        <v>265</v>
      </c>
      <c r="AL75" s="1">
        <v>181</v>
      </c>
      <c r="AM75" s="1">
        <v>215</v>
      </c>
      <c r="AN75" s="1">
        <v>240</v>
      </c>
      <c r="AO75" s="1">
        <v>100</v>
      </c>
      <c r="AP75" s="1">
        <v>175</v>
      </c>
      <c r="AQ75" s="1">
        <v>170</v>
      </c>
      <c r="AR75" s="1">
        <v>145</v>
      </c>
    </row>
    <row r="76" spans="1:44" ht="15.6" x14ac:dyDescent="0.3">
      <c r="A76" s="1">
        <v>75</v>
      </c>
      <c r="B76" s="1">
        <v>21</v>
      </c>
      <c r="C76" s="1">
        <v>165</v>
      </c>
      <c r="D76" s="1">
        <v>55</v>
      </c>
      <c r="E76" s="1">
        <v>66.3</v>
      </c>
      <c r="F76" s="1">
        <v>74.900000000000006</v>
      </c>
      <c r="G76" s="1">
        <v>78</v>
      </c>
      <c r="H76" s="1">
        <v>70.599999999999994</v>
      </c>
      <c r="I76" s="1">
        <v>56.9</v>
      </c>
      <c r="J76" s="1">
        <v>13.9</v>
      </c>
      <c r="K76" s="1">
        <v>13.4</v>
      </c>
      <c r="L76" s="1">
        <v>13.9</v>
      </c>
      <c r="M76" s="1">
        <v>12.8</v>
      </c>
      <c r="N76" s="1">
        <v>11.3</v>
      </c>
      <c r="O76" s="1">
        <v>22.4</v>
      </c>
      <c r="P76" s="1">
        <v>15.7</v>
      </c>
      <c r="Q76" s="1">
        <v>15.2</v>
      </c>
      <c r="R76" s="1">
        <v>14.2</v>
      </c>
      <c r="S76" s="1">
        <v>14.1</v>
      </c>
      <c r="T76" s="1">
        <v>65</v>
      </c>
      <c r="U76" s="1">
        <v>53</v>
      </c>
      <c r="V76" s="1">
        <v>54</v>
      </c>
      <c r="W76" s="1">
        <v>51</v>
      </c>
      <c r="X76" s="1">
        <v>46</v>
      </c>
      <c r="Y76" s="1">
        <v>66</v>
      </c>
      <c r="Z76" s="1">
        <v>61</v>
      </c>
      <c r="AA76" s="1">
        <v>62</v>
      </c>
      <c r="AB76" s="1">
        <v>58</v>
      </c>
      <c r="AC76" s="1">
        <v>52</v>
      </c>
      <c r="AD76" s="1">
        <v>90.7</v>
      </c>
      <c r="AE76" s="1">
        <v>190</v>
      </c>
      <c r="AF76" s="1">
        <v>70.8</v>
      </c>
      <c r="AG76" s="1">
        <v>34.299999999999997</v>
      </c>
      <c r="AH76" s="1">
        <v>75</v>
      </c>
      <c r="AI76" s="1">
        <v>156</v>
      </c>
      <c r="AJ76" s="1">
        <v>50.6</v>
      </c>
      <c r="AK76" s="1">
        <v>235</v>
      </c>
      <c r="AL76" s="1">
        <v>185</v>
      </c>
      <c r="AM76" s="1">
        <v>227</v>
      </c>
      <c r="AN76" s="1">
        <v>245</v>
      </c>
      <c r="AO76" s="1">
        <v>115</v>
      </c>
      <c r="AP76" s="1">
        <v>185</v>
      </c>
      <c r="AQ76" s="1">
        <v>181</v>
      </c>
      <c r="AR76" s="1">
        <v>148</v>
      </c>
    </row>
    <row r="77" spans="1:44" ht="15.6" x14ac:dyDescent="0.3">
      <c r="A77" s="1">
        <v>76</v>
      </c>
      <c r="B77" s="1">
        <v>22</v>
      </c>
      <c r="C77" s="1">
        <v>165</v>
      </c>
      <c r="D77" s="1">
        <v>53</v>
      </c>
      <c r="E77" s="1">
        <v>62.4</v>
      </c>
      <c r="F77" s="1">
        <v>67.8</v>
      </c>
      <c r="G77" s="1">
        <v>76</v>
      </c>
      <c r="H77" s="1">
        <v>71.400000000000006</v>
      </c>
      <c r="I77" s="1">
        <v>54.4</v>
      </c>
      <c r="J77" s="1">
        <v>14.9</v>
      </c>
      <c r="K77" s="1">
        <v>13.3</v>
      </c>
      <c r="L77" s="1">
        <v>13.2</v>
      </c>
      <c r="M77" s="1">
        <v>12.7</v>
      </c>
      <c r="N77" s="1">
        <v>11.1</v>
      </c>
      <c r="O77" s="1">
        <v>17.5</v>
      </c>
      <c r="P77" s="1">
        <v>15.5</v>
      </c>
      <c r="Q77" s="1">
        <v>15.6</v>
      </c>
      <c r="R77" s="1">
        <v>15.1</v>
      </c>
      <c r="S77" s="1">
        <v>11.8</v>
      </c>
      <c r="T77" s="1">
        <v>64</v>
      </c>
      <c r="U77" s="1">
        <v>50</v>
      </c>
      <c r="V77" s="1">
        <v>52</v>
      </c>
      <c r="W77" s="1">
        <v>48</v>
      </c>
      <c r="X77" s="1">
        <v>46</v>
      </c>
      <c r="Y77" s="1">
        <v>60</v>
      </c>
      <c r="Z77" s="1">
        <v>62</v>
      </c>
      <c r="AA77" s="1">
        <v>60</v>
      </c>
      <c r="AB77" s="1">
        <v>57</v>
      </c>
      <c r="AC77" s="1">
        <v>52</v>
      </c>
      <c r="AD77" s="1">
        <v>84</v>
      </c>
      <c r="AE77" s="1">
        <v>185</v>
      </c>
      <c r="AF77" s="1">
        <v>66.3</v>
      </c>
      <c r="AG77" s="1">
        <v>26.8</v>
      </c>
      <c r="AH77" s="1">
        <v>70.400000000000006</v>
      </c>
      <c r="AI77" s="1">
        <v>142</v>
      </c>
      <c r="AJ77" s="1">
        <v>46.5</v>
      </c>
      <c r="AK77" s="1">
        <v>265</v>
      </c>
      <c r="AL77" s="1">
        <v>177</v>
      </c>
      <c r="AM77" s="1">
        <v>202</v>
      </c>
      <c r="AN77" s="1">
        <v>220</v>
      </c>
      <c r="AO77" s="1">
        <v>110</v>
      </c>
      <c r="AP77" s="1">
        <v>185</v>
      </c>
      <c r="AQ77" s="1">
        <v>175</v>
      </c>
      <c r="AR77" s="1">
        <v>142</v>
      </c>
    </row>
    <row r="78" spans="1:44" ht="15.6" x14ac:dyDescent="0.3">
      <c r="A78" s="1">
        <v>77</v>
      </c>
      <c r="B78" s="1">
        <v>37</v>
      </c>
      <c r="C78" s="1">
        <v>173</v>
      </c>
      <c r="D78" s="1">
        <v>85</v>
      </c>
      <c r="E78" s="1">
        <v>66.599999999999994</v>
      </c>
      <c r="F78" s="1">
        <v>75.900000000000006</v>
      </c>
      <c r="G78" s="1">
        <v>84.9</v>
      </c>
      <c r="H78" s="1">
        <v>78.7</v>
      </c>
      <c r="I78" s="1">
        <v>67.599999999999994</v>
      </c>
      <c r="J78" s="1">
        <v>16.100000000000001</v>
      </c>
      <c r="K78" s="1">
        <v>14.9</v>
      </c>
      <c r="L78" s="1">
        <v>15</v>
      </c>
      <c r="M78" s="1">
        <v>14.5</v>
      </c>
      <c r="N78" s="1">
        <v>13.5</v>
      </c>
      <c r="O78" s="1">
        <v>19.899999999999999</v>
      </c>
      <c r="P78" s="1">
        <v>18.5</v>
      </c>
      <c r="Q78" s="1">
        <v>18.100000000000001</v>
      </c>
      <c r="R78" s="1">
        <v>17.600000000000001</v>
      </c>
      <c r="S78" s="1">
        <v>16.899999999999999</v>
      </c>
      <c r="T78" s="1">
        <v>70</v>
      </c>
      <c r="U78" s="1">
        <v>58</v>
      </c>
      <c r="V78" s="1">
        <v>60</v>
      </c>
      <c r="W78" s="1">
        <v>56</v>
      </c>
      <c r="X78" s="1">
        <v>55</v>
      </c>
      <c r="Y78" s="1">
        <v>70</v>
      </c>
      <c r="Z78" s="1">
        <v>78</v>
      </c>
      <c r="AA78" s="1">
        <v>70</v>
      </c>
      <c r="AB78" s="1">
        <v>63</v>
      </c>
      <c r="AC78" s="1">
        <v>60</v>
      </c>
      <c r="AD78" s="1">
        <v>94</v>
      </c>
      <c r="AE78" s="1">
        <v>200</v>
      </c>
      <c r="AF78" s="1">
        <v>80.099999999999994</v>
      </c>
      <c r="AG78" s="1">
        <v>41.1</v>
      </c>
      <c r="AH78" s="1">
        <v>80.8</v>
      </c>
      <c r="AI78" s="1">
        <v>175</v>
      </c>
      <c r="AJ78" s="1">
        <v>56.1</v>
      </c>
      <c r="AK78" s="1">
        <v>270</v>
      </c>
      <c r="AL78" s="1">
        <v>204</v>
      </c>
      <c r="AM78" s="1">
        <v>220</v>
      </c>
      <c r="AN78" s="1">
        <v>260</v>
      </c>
      <c r="AO78" s="1">
        <v>120</v>
      </c>
      <c r="AP78" s="1">
        <v>194</v>
      </c>
      <c r="AQ78" s="1">
        <v>188</v>
      </c>
      <c r="AR78" s="1">
        <v>163</v>
      </c>
    </row>
    <row r="79" spans="1:44" ht="15.6" x14ac:dyDescent="0.3">
      <c r="A79" s="1">
        <v>78</v>
      </c>
      <c r="B79" s="1">
        <v>21</v>
      </c>
      <c r="C79" s="1">
        <v>177</v>
      </c>
      <c r="D79" s="1">
        <v>55</v>
      </c>
      <c r="E79" s="1">
        <v>61.2</v>
      </c>
      <c r="F79" s="1">
        <v>68.2</v>
      </c>
      <c r="G79" s="1">
        <v>78.599999999999994</v>
      </c>
      <c r="H79" s="1">
        <v>70.599999999999994</v>
      </c>
      <c r="I79" s="1">
        <v>53.9</v>
      </c>
      <c r="J79" s="1">
        <v>16.899999999999999</v>
      </c>
      <c r="K79" s="1">
        <v>13.4</v>
      </c>
      <c r="L79" s="1">
        <v>13.2</v>
      </c>
      <c r="M79" s="1">
        <v>12.6</v>
      </c>
      <c r="N79" s="1">
        <v>10</v>
      </c>
      <c r="O79" s="1">
        <v>22.2</v>
      </c>
      <c r="P79" s="1">
        <v>15.8</v>
      </c>
      <c r="Q79" s="1">
        <v>16.399999999999999</v>
      </c>
      <c r="R79" s="1">
        <v>15</v>
      </c>
      <c r="S79" s="1">
        <v>12.6</v>
      </c>
      <c r="T79" s="1">
        <v>60</v>
      </c>
      <c r="U79" s="1">
        <v>50</v>
      </c>
      <c r="V79" s="1">
        <v>50</v>
      </c>
      <c r="W79" s="1">
        <v>48</v>
      </c>
      <c r="X79" s="1">
        <v>45</v>
      </c>
      <c r="Y79" s="1">
        <v>65</v>
      </c>
      <c r="Z79" s="1">
        <v>60</v>
      </c>
      <c r="AA79" s="1">
        <v>61</v>
      </c>
      <c r="AB79" s="1">
        <v>58</v>
      </c>
      <c r="AC79" s="1">
        <v>51</v>
      </c>
      <c r="AD79" s="1">
        <v>89.2</v>
      </c>
      <c r="AE79" s="1">
        <v>184</v>
      </c>
      <c r="AF79" s="1">
        <v>70.099999999999994</v>
      </c>
      <c r="AG79" s="1">
        <v>32.9</v>
      </c>
      <c r="AH79" s="1">
        <v>74.099999999999994</v>
      </c>
      <c r="AI79" s="1">
        <v>150</v>
      </c>
      <c r="AJ79" s="1">
        <v>48.2</v>
      </c>
      <c r="AK79" s="1">
        <v>290</v>
      </c>
      <c r="AL79" s="1">
        <v>168</v>
      </c>
      <c r="AM79" s="1">
        <v>215</v>
      </c>
      <c r="AN79" s="1">
        <v>204</v>
      </c>
      <c r="AO79" s="1">
        <v>95</v>
      </c>
      <c r="AP79" s="1">
        <v>174</v>
      </c>
      <c r="AQ79" s="1">
        <v>173</v>
      </c>
      <c r="AR79" s="1">
        <v>143</v>
      </c>
    </row>
    <row r="80" spans="1:44" ht="15.6" x14ac:dyDescent="0.3">
      <c r="A80" s="1">
        <v>79</v>
      </c>
      <c r="B80" s="1">
        <v>21</v>
      </c>
      <c r="C80" s="1">
        <v>153</v>
      </c>
      <c r="D80" s="1">
        <v>42</v>
      </c>
      <c r="E80" s="1">
        <v>60.2</v>
      </c>
      <c r="F80" s="1">
        <v>66.5</v>
      </c>
      <c r="G80" s="1">
        <v>76.099999999999994</v>
      </c>
      <c r="H80" s="1">
        <v>66.599999999999994</v>
      </c>
      <c r="I80" s="1">
        <v>54.5</v>
      </c>
      <c r="J80" s="1">
        <v>17.2</v>
      </c>
      <c r="K80" s="1">
        <v>14</v>
      </c>
      <c r="L80" s="1">
        <v>14.1</v>
      </c>
      <c r="M80" s="1">
        <v>12.8</v>
      </c>
      <c r="N80" s="1">
        <v>10.9</v>
      </c>
      <c r="O80" s="1">
        <v>15.2</v>
      </c>
      <c r="P80" s="1">
        <v>15.7</v>
      </c>
      <c r="Q80" s="1">
        <v>16.399999999999999</v>
      </c>
      <c r="R80" s="1">
        <v>15</v>
      </c>
      <c r="S80" s="1">
        <v>12.6</v>
      </c>
      <c r="T80" s="1">
        <v>60</v>
      </c>
      <c r="U80" s="1">
        <v>48</v>
      </c>
      <c r="V80" s="1">
        <v>48</v>
      </c>
      <c r="W80" s="1">
        <v>48</v>
      </c>
      <c r="X80" s="1">
        <v>42</v>
      </c>
      <c r="Y80" s="1">
        <v>69</v>
      </c>
      <c r="Z80" s="1">
        <v>57</v>
      </c>
      <c r="AA80" s="1">
        <v>59</v>
      </c>
      <c r="AB80" s="1">
        <v>56</v>
      </c>
      <c r="AC80" s="1">
        <v>50</v>
      </c>
      <c r="AD80" s="1">
        <v>86.9</v>
      </c>
      <c r="AE80" s="1">
        <v>172</v>
      </c>
      <c r="AF80" s="1">
        <v>69.8</v>
      </c>
      <c r="AG80" s="1">
        <v>28.4</v>
      </c>
      <c r="AH80" s="1">
        <v>74.3</v>
      </c>
      <c r="AI80" s="1">
        <v>141</v>
      </c>
      <c r="AJ80" s="1">
        <v>47.4</v>
      </c>
      <c r="AK80" s="1">
        <v>263</v>
      </c>
      <c r="AL80" s="1">
        <v>158</v>
      </c>
      <c r="AM80" s="1">
        <v>230</v>
      </c>
      <c r="AN80" s="1">
        <v>180</v>
      </c>
      <c r="AO80" s="1">
        <v>102</v>
      </c>
      <c r="AP80" s="1">
        <v>170</v>
      </c>
      <c r="AQ80" s="1">
        <v>168</v>
      </c>
      <c r="AR80" s="1">
        <v>142</v>
      </c>
    </row>
    <row r="81" spans="1:44" ht="15.6" x14ac:dyDescent="0.3">
      <c r="A81" s="1">
        <v>80</v>
      </c>
      <c r="B81" s="1">
        <v>21</v>
      </c>
      <c r="C81" s="1">
        <v>155</v>
      </c>
      <c r="D81" s="1">
        <v>56</v>
      </c>
      <c r="E81" s="1">
        <v>58.3</v>
      </c>
      <c r="F81" s="1">
        <v>59.8</v>
      </c>
      <c r="G81" s="1">
        <v>67.400000000000006</v>
      </c>
      <c r="H81" s="1">
        <v>64.7</v>
      </c>
      <c r="I81" s="1">
        <v>51.1</v>
      </c>
      <c r="J81" s="1">
        <v>16.100000000000001</v>
      </c>
      <c r="K81" s="1">
        <v>12.4</v>
      </c>
      <c r="L81" s="1">
        <v>13.4</v>
      </c>
      <c r="M81" s="1">
        <v>12.5</v>
      </c>
      <c r="N81" s="1">
        <v>10.5</v>
      </c>
      <c r="O81" s="1">
        <v>19.2</v>
      </c>
      <c r="P81" s="1">
        <v>14.4</v>
      </c>
      <c r="Q81" s="1">
        <v>15.2</v>
      </c>
      <c r="R81" s="1">
        <v>14.7</v>
      </c>
      <c r="S81" s="1">
        <v>11.7</v>
      </c>
      <c r="T81" s="1">
        <v>58</v>
      </c>
      <c r="U81" s="1">
        <v>48</v>
      </c>
      <c r="V81" s="1">
        <v>47</v>
      </c>
      <c r="W81" s="1">
        <v>46</v>
      </c>
      <c r="X81" s="1">
        <v>41</v>
      </c>
      <c r="Y81" s="1">
        <v>64</v>
      </c>
      <c r="Z81" s="1">
        <v>56</v>
      </c>
      <c r="AA81" s="1">
        <v>56</v>
      </c>
      <c r="AB81" s="1">
        <v>53</v>
      </c>
      <c r="AC81" s="1">
        <v>48</v>
      </c>
      <c r="AD81" s="1">
        <v>79</v>
      </c>
      <c r="AE81" s="1">
        <v>172</v>
      </c>
      <c r="AF81" s="1">
        <v>68</v>
      </c>
      <c r="AG81" s="1">
        <v>25</v>
      </c>
      <c r="AH81" s="1">
        <v>64.099999999999994</v>
      </c>
      <c r="AI81" s="1">
        <v>146</v>
      </c>
      <c r="AJ81" s="1">
        <v>48.1</v>
      </c>
      <c r="AK81" s="1">
        <v>253</v>
      </c>
      <c r="AL81" s="1">
        <v>158</v>
      </c>
      <c r="AM81" s="1">
        <v>210</v>
      </c>
      <c r="AN81" s="1">
        <v>205</v>
      </c>
      <c r="AO81" s="1">
        <v>95</v>
      </c>
      <c r="AP81" s="1">
        <v>162</v>
      </c>
      <c r="AQ81" s="1">
        <v>163</v>
      </c>
      <c r="AR81" s="1">
        <v>137</v>
      </c>
    </row>
    <row r="82" spans="1:44" ht="15.6" x14ac:dyDescent="0.3">
      <c r="A82" s="1">
        <v>81</v>
      </c>
      <c r="B82" s="1">
        <v>21</v>
      </c>
      <c r="C82" s="1">
        <v>163</v>
      </c>
      <c r="D82" s="1">
        <v>55</v>
      </c>
      <c r="E82" s="1">
        <v>54.1</v>
      </c>
      <c r="F82" s="1">
        <v>61.5</v>
      </c>
      <c r="G82" s="1">
        <v>69.8</v>
      </c>
      <c r="H82" s="1">
        <v>66</v>
      </c>
      <c r="I82" s="1">
        <v>52.3</v>
      </c>
      <c r="J82" s="1">
        <v>16.5</v>
      </c>
      <c r="K82" s="1">
        <v>11.6</v>
      </c>
      <c r="L82" s="1">
        <v>12.6</v>
      </c>
      <c r="M82" s="1">
        <v>12.3</v>
      </c>
      <c r="N82" s="1">
        <v>10.7</v>
      </c>
      <c r="O82" s="1">
        <v>21.1</v>
      </c>
      <c r="P82" s="1">
        <v>15.6</v>
      </c>
      <c r="Q82" s="1">
        <v>15.7</v>
      </c>
      <c r="R82" s="1">
        <v>15.1</v>
      </c>
      <c r="S82" s="1">
        <v>13.3</v>
      </c>
      <c r="T82" s="1">
        <v>62</v>
      </c>
      <c r="U82" s="1">
        <v>52</v>
      </c>
      <c r="V82" s="1">
        <v>51</v>
      </c>
      <c r="W82" s="1">
        <v>48</v>
      </c>
      <c r="X82" s="1">
        <v>45</v>
      </c>
      <c r="Y82" s="1">
        <v>63</v>
      </c>
      <c r="Z82" s="1">
        <v>59</v>
      </c>
      <c r="AA82" s="1">
        <v>60</v>
      </c>
      <c r="AB82" s="1">
        <v>58</v>
      </c>
      <c r="AC82" s="1">
        <v>53</v>
      </c>
      <c r="AD82" s="1">
        <v>84</v>
      </c>
      <c r="AE82" s="1">
        <v>172</v>
      </c>
      <c r="AF82" s="1">
        <v>72.5</v>
      </c>
      <c r="AG82" s="1">
        <v>29</v>
      </c>
      <c r="AH82" s="1">
        <v>74.400000000000006</v>
      </c>
      <c r="AI82" s="1">
        <v>148</v>
      </c>
      <c r="AJ82" s="1">
        <v>58.6</v>
      </c>
      <c r="AK82" s="1">
        <v>270</v>
      </c>
      <c r="AL82" s="1">
        <v>173</v>
      </c>
      <c r="AM82" s="1">
        <v>227</v>
      </c>
      <c r="AN82" s="1">
        <v>186</v>
      </c>
      <c r="AO82" s="1">
        <v>104</v>
      </c>
      <c r="AP82" s="1">
        <v>165</v>
      </c>
      <c r="AQ82" s="1">
        <v>163</v>
      </c>
      <c r="AR82" s="1">
        <v>130</v>
      </c>
    </row>
    <row r="83" spans="1:44" ht="15.6" x14ac:dyDescent="0.3">
      <c r="A83" s="1">
        <v>82</v>
      </c>
      <c r="B83" s="1">
        <v>19</v>
      </c>
      <c r="C83" s="1">
        <v>160</v>
      </c>
      <c r="D83" s="1">
        <v>69</v>
      </c>
      <c r="E83" s="1">
        <v>68.900000000000006</v>
      </c>
      <c r="F83" s="1">
        <v>70.599999999999994</v>
      </c>
      <c r="G83" s="1">
        <v>72.900000000000006</v>
      </c>
      <c r="H83" s="1">
        <v>69.099999999999994</v>
      </c>
      <c r="I83" s="1">
        <v>57.2</v>
      </c>
      <c r="J83" s="1">
        <v>16.399999999999999</v>
      </c>
      <c r="K83" s="1">
        <v>14.4</v>
      </c>
      <c r="L83" s="1">
        <v>14.7</v>
      </c>
      <c r="M83" s="1">
        <v>13.5</v>
      </c>
      <c r="N83" s="1">
        <v>12.2</v>
      </c>
      <c r="O83" s="1">
        <v>20.9</v>
      </c>
      <c r="P83" s="1">
        <v>15.9</v>
      </c>
      <c r="Q83" s="1">
        <v>15.7</v>
      </c>
      <c r="R83" s="1">
        <v>15.2</v>
      </c>
      <c r="S83" s="1">
        <v>13.8</v>
      </c>
      <c r="T83" s="1">
        <v>67</v>
      </c>
      <c r="U83" s="1">
        <v>55</v>
      </c>
      <c r="V83" s="1">
        <v>59</v>
      </c>
      <c r="W83" s="1">
        <v>51</v>
      </c>
      <c r="X83" s="1">
        <v>47</v>
      </c>
      <c r="Y83" s="1">
        <v>66</v>
      </c>
      <c r="Z83" s="1">
        <v>62</v>
      </c>
      <c r="AA83" s="1">
        <v>63</v>
      </c>
      <c r="AB83" s="1">
        <v>60</v>
      </c>
      <c r="AC83" s="1">
        <v>53</v>
      </c>
      <c r="AD83" s="1">
        <v>88.8</v>
      </c>
      <c r="AE83" s="1">
        <v>185</v>
      </c>
      <c r="AF83" s="1">
        <v>71.400000000000006</v>
      </c>
      <c r="AG83" s="1">
        <v>37.700000000000003</v>
      </c>
      <c r="AH83" s="1">
        <v>73.3</v>
      </c>
      <c r="AI83" s="1">
        <v>158</v>
      </c>
      <c r="AJ83" s="1">
        <v>50.4</v>
      </c>
      <c r="AK83" s="1">
        <v>250</v>
      </c>
      <c r="AL83" s="1">
        <v>189</v>
      </c>
      <c r="AM83" s="1">
        <v>194</v>
      </c>
      <c r="AN83" s="1">
        <v>238</v>
      </c>
      <c r="AO83" s="1">
        <v>110</v>
      </c>
      <c r="AP83" s="1">
        <v>177</v>
      </c>
      <c r="AQ83" s="1">
        <v>175</v>
      </c>
      <c r="AR83" s="1">
        <v>154</v>
      </c>
    </row>
    <row r="84" spans="1:44" ht="15.6" x14ac:dyDescent="0.3">
      <c r="A84" s="1">
        <v>83</v>
      </c>
      <c r="B84" s="1">
        <v>21</v>
      </c>
      <c r="C84" s="1">
        <v>160</v>
      </c>
      <c r="D84" s="1">
        <v>64</v>
      </c>
      <c r="E84" s="1">
        <v>60</v>
      </c>
      <c r="F84" s="1">
        <v>68.400000000000006</v>
      </c>
      <c r="G84" s="1">
        <v>75.900000000000006</v>
      </c>
      <c r="H84" s="1">
        <v>72.5</v>
      </c>
      <c r="I84" s="1">
        <v>60.6</v>
      </c>
      <c r="J84" s="1">
        <v>15.3</v>
      </c>
      <c r="K84" s="1">
        <v>13.6</v>
      </c>
      <c r="L84" s="1">
        <v>13.8</v>
      </c>
      <c r="M84" s="1">
        <v>13.1</v>
      </c>
      <c r="N84" s="1">
        <v>11</v>
      </c>
      <c r="O84" s="1">
        <v>19</v>
      </c>
      <c r="P84" s="1">
        <v>14.6</v>
      </c>
      <c r="Q84" s="1">
        <v>15.1</v>
      </c>
      <c r="R84" s="1">
        <v>15.2</v>
      </c>
      <c r="S84" s="1">
        <v>12.9</v>
      </c>
      <c r="T84" s="1">
        <v>62</v>
      </c>
      <c r="U84" s="1">
        <v>52</v>
      </c>
      <c r="V84" s="1">
        <v>53</v>
      </c>
      <c r="W84" s="1">
        <v>50</v>
      </c>
      <c r="X84" s="1">
        <v>46</v>
      </c>
      <c r="Y84" s="1">
        <v>60</v>
      </c>
      <c r="Z84" s="1">
        <v>60</v>
      </c>
      <c r="AA84" s="1">
        <v>60</v>
      </c>
      <c r="AB84" s="1">
        <v>57</v>
      </c>
      <c r="AC84" s="1">
        <v>51</v>
      </c>
      <c r="AD84" s="1">
        <v>80.599999999999994</v>
      </c>
      <c r="AE84" s="1">
        <v>188</v>
      </c>
      <c r="AF84" s="1">
        <v>71.400000000000006</v>
      </c>
      <c r="AG84" s="1">
        <v>32.200000000000003</v>
      </c>
      <c r="AH84" s="1">
        <v>73.2</v>
      </c>
      <c r="AI84" s="1">
        <v>155</v>
      </c>
      <c r="AJ84" s="1">
        <v>47.4</v>
      </c>
      <c r="AK84" s="1">
        <v>245</v>
      </c>
      <c r="AL84" s="1">
        <v>180</v>
      </c>
      <c r="AM84" s="1">
        <v>210</v>
      </c>
      <c r="AN84" s="1">
        <v>223</v>
      </c>
      <c r="AO84" s="1">
        <v>105</v>
      </c>
      <c r="AP84" s="1">
        <v>175</v>
      </c>
      <c r="AQ84" s="1">
        <v>178</v>
      </c>
      <c r="AR84" s="1">
        <v>153</v>
      </c>
    </row>
    <row r="85" spans="1:44" ht="15.6" x14ac:dyDescent="0.3">
      <c r="A85" s="1">
        <v>84</v>
      </c>
      <c r="B85" s="1">
        <v>19</v>
      </c>
      <c r="C85" s="1">
        <v>170</v>
      </c>
      <c r="D85" s="1">
        <v>56</v>
      </c>
      <c r="E85" s="1">
        <v>65.2</v>
      </c>
      <c r="F85" s="1">
        <v>74.7</v>
      </c>
      <c r="G85" s="1">
        <v>76</v>
      </c>
      <c r="H85" s="1">
        <v>70.8</v>
      </c>
      <c r="I85" s="1">
        <v>53</v>
      </c>
      <c r="J85" s="1">
        <v>19.3</v>
      </c>
      <c r="K85" s="1">
        <v>13.3</v>
      </c>
      <c r="L85" s="1">
        <v>13.4</v>
      </c>
      <c r="M85" s="1">
        <v>12.2</v>
      </c>
      <c r="N85" s="1">
        <v>11.3</v>
      </c>
      <c r="O85" s="1">
        <v>21.8</v>
      </c>
      <c r="P85" s="1">
        <v>16</v>
      </c>
      <c r="Q85" s="1">
        <v>16.100000000000001</v>
      </c>
      <c r="R85" s="1">
        <v>15.6</v>
      </c>
      <c r="S85" s="1">
        <v>14.1</v>
      </c>
      <c r="T85" s="1">
        <v>60</v>
      </c>
      <c r="U85" s="1">
        <v>51</v>
      </c>
      <c r="V85" s="1">
        <v>48</v>
      </c>
      <c r="W85" s="1">
        <v>44</v>
      </c>
      <c r="X85" s="1">
        <v>45</v>
      </c>
      <c r="Y85" s="1">
        <v>78</v>
      </c>
      <c r="Z85" s="1">
        <v>60</v>
      </c>
      <c r="AA85" s="1">
        <v>61</v>
      </c>
      <c r="AB85" s="1">
        <v>56</v>
      </c>
      <c r="AC85" s="1">
        <v>55</v>
      </c>
      <c r="AD85" s="1">
        <v>93.4</v>
      </c>
      <c r="AE85" s="1">
        <v>190</v>
      </c>
      <c r="AF85" s="1">
        <v>78.3</v>
      </c>
      <c r="AG85" s="1">
        <v>33.4</v>
      </c>
      <c r="AH85" s="1">
        <v>75.900000000000006</v>
      </c>
      <c r="AI85" s="1">
        <v>151</v>
      </c>
      <c r="AJ85" s="1">
        <v>51.1</v>
      </c>
      <c r="AK85" s="1">
        <v>270</v>
      </c>
      <c r="AL85" s="1">
        <v>175</v>
      </c>
      <c r="AM85" s="1">
        <v>223</v>
      </c>
      <c r="AN85" s="1">
        <v>180</v>
      </c>
      <c r="AO85" s="1">
        <v>110</v>
      </c>
      <c r="AP85" s="1">
        <v>184</v>
      </c>
      <c r="AQ85" s="1">
        <v>180</v>
      </c>
      <c r="AR85" s="1">
        <v>145</v>
      </c>
    </row>
    <row r="86" spans="1:44" ht="15.6" x14ac:dyDescent="0.3">
      <c r="A86" s="1">
        <v>85</v>
      </c>
      <c r="B86" s="1">
        <v>19</v>
      </c>
      <c r="C86" s="1">
        <v>153</v>
      </c>
      <c r="D86" s="1">
        <v>48</v>
      </c>
      <c r="E86" s="1">
        <v>59.6</v>
      </c>
      <c r="F86" s="1">
        <v>60.4</v>
      </c>
      <c r="G86" s="1">
        <v>65.8</v>
      </c>
      <c r="H86" s="1">
        <v>60.7</v>
      </c>
      <c r="I86" s="1">
        <v>46.7</v>
      </c>
      <c r="J86" s="1">
        <v>16.2</v>
      </c>
      <c r="K86" s="1">
        <v>12.3</v>
      </c>
      <c r="L86" s="1">
        <v>12.3</v>
      </c>
      <c r="M86" s="1">
        <v>12.1</v>
      </c>
      <c r="N86" s="1">
        <v>10.199999999999999</v>
      </c>
      <c r="O86" s="1">
        <v>18.399999999999999</v>
      </c>
      <c r="P86" s="1">
        <v>15.7</v>
      </c>
      <c r="Q86" s="1">
        <v>14.8</v>
      </c>
      <c r="R86" s="1">
        <v>14.7</v>
      </c>
      <c r="S86" s="1">
        <v>11.3</v>
      </c>
      <c r="T86" s="1">
        <v>58</v>
      </c>
      <c r="U86" s="1">
        <v>47</v>
      </c>
      <c r="V86" s="1">
        <v>48</v>
      </c>
      <c r="W86" s="1">
        <v>47</v>
      </c>
      <c r="X86" s="1">
        <v>46</v>
      </c>
      <c r="Y86" s="1">
        <v>68</v>
      </c>
      <c r="Z86" s="1">
        <v>56</v>
      </c>
      <c r="AA86" s="1">
        <v>55</v>
      </c>
      <c r="AB86" s="1">
        <v>54</v>
      </c>
      <c r="AC86" s="1">
        <v>49</v>
      </c>
      <c r="AD86" s="1">
        <v>83.9</v>
      </c>
      <c r="AE86" s="1">
        <v>168</v>
      </c>
      <c r="AF86" s="1">
        <v>74.900000000000006</v>
      </c>
      <c r="AG86" s="1">
        <v>34.700000000000003</v>
      </c>
      <c r="AH86" s="1">
        <v>71.7</v>
      </c>
      <c r="AI86" s="1">
        <v>146</v>
      </c>
      <c r="AJ86" s="1">
        <v>51.3</v>
      </c>
      <c r="AK86" s="1">
        <v>220</v>
      </c>
      <c r="AL86" s="1">
        <v>170</v>
      </c>
      <c r="AM86" s="1">
        <v>225</v>
      </c>
      <c r="AN86" s="1">
        <v>178</v>
      </c>
      <c r="AO86" s="1">
        <v>100</v>
      </c>
      <c r="AP86" s="1">
        <v>153</v>
      </c>
      <c r="AQ86" s="1">
        <v>150</v>
      </c>
      <c r="AR86" s="1">
        <v>126</v>
      </c>
    </row>
    <row r="87" spans="1:44" ht="15.6" x14ac:dyDescent="0.3">
      <c r="A87" s="1">
        <v>86</v>
      </c>
      <c r="B87" s="1">
        <v>19</v>
      </c>
      <c r="C87" s="1">
        <v>163</v>
      </c>
      <c r="D87" s="1">
        <v>65</v>
      </c>
      <c r="E87" s="1">
        <v>61.9</v>
      </c>
      <c r="F87" s="1">
        <v>71</v>
      </c>
      <c r="G87" s="1">
        <v>80</v>
      </c>
      <c r="H87" s="1">
        <v>73.599999999999994</v>
      </c>
      <c r="I87" s="1">
        <v>55.9</v>
      </c>
      <c r="J87" s="1">
        <v>15.4</v>
      </c>
      <c r="K87" s="1">
        <v>12.6</v>
      </c>
      <c r="L87" s="1">
        <v>13.5</v>
      </c>
      <c r="M87" s="1">
        <v>12.2</v>
      </c>
      <c r="N87" s="1">
        <v>10.8</v>
      </c>
      <c r="O87" s="1">
        <v>20.9</v>
      </c>
      <c r="P87" s="1">
        <v>15.4</v>
      </c>
      <c r="Q87" s="1">
        <v>15.6</v>
      </c>
      <c r="R87" s="1">
        <v>14.9</v>
      </c>
      <c r="S87" s="1">
        <v>13</v>
      </c>
      <c r="T87" s="1">
        <v>60</v>
      </c>
      <c r="U87" s="1">
        <v>48</v>
      </c>
      <c r="V87" s="1">
        <v>48</v>
      </c>
      <c r="W87" s="1">
        <v>47</v>
      </c>
      <c r="X87" s="1">
        <v>42</v>
      </c>
      <c r="Y87" s="1">
        <v>62</v>
      </c>
      <c r="Z87" s="1">
        <v>54</v>
      </c>
      <c r="AA87" s="1">
        <v>55</v>
      </c>
      <c r="AB87" s="1">
        <v>50</v>
      </c>
      <c r="AC87" s="1">
        <v>47</v>
      </c>
      <c r="AD87" s="1">
        <v>87.7</v>
      </c>
      <c r="AE87" s="1">
        <v>190</v>
      </c>
      <c r="AF87" s="1">
        <v>68.8</v>
      </c>
      <c r="AG87" s="1">
        <v>30.3</v>
      </c>
      <c r="AH87" s="1">
        <v>73.099999999999994</v>
      </c>
      <c r="AI87" s="1">
        <v>145</v>
      </c>
      <c r="AJ87" s="1">
        <v>47.4</v>
      </c>
      <c r="AK87" s="1">
        <v>290</v>
      </c>
      <c r="AL87" s="1">
        <v>173</v>
      </c>
      <c r="AM87" s="1">
        <v>220</v>
      </c>
      <c r="AN87" s="1">
        <v>185</v>
      </c>
      <c r="AO87" s="1">
        <v>110</v>
      </c>
      <c r="AP87" s="1">
        <v>178</v>
      </c>
      <c r="AQ87" s="1">
        <v>180</v>
      </c>
      <c r="AR87" s="1">
        <v>150</v>
      </c>
    </row>
    <row r="88" spans="1:44" ht="15.6" x14ac:dyDescent="0.3">
      <c r="A88" s="1">
        <v>87</v>
      </c>
      <c r="B88" s="1">
        <v>21</v>
      </c>
      <c r="C88" s="1">
        <v>160</v>
      </c>
      <c r="D88" s="1">
        <v>42</v>
      </c>
      <c r="E88" s="1">
        <v>65.599999999999994</v>
      </c>
      <c r="F88" s="1">
        <v>71.900000000000006</v>
      </c>
      <c r="G88" s="1">
        <v>76.7</v>
      </c>
      <c r="H88" s="1">
        <v>72.400000000000006</v>
      </c>
      <c r="I88" s="1">
        <v>58.6</v>
      </c>
      <c r="J88" s="1">
        <v>16.3</v>
      </c>
      <c r="K88" s="1">
        <v>12</v>
      </c>
      <c r="L88" s="1">
        <v>12.9</v>
      </c>
      <c r="M88" s="1">
        <v>11.6</v>
      </c>
      <c r="N88" s="1">
        <v>10.4</v>
      </c>
      <c r="O88" s="1">
        <v>20.8</v>
      </c>
      <c r="P88" s="1">
        <v>15.1</v>
      </c>
      <c r="Q88" s="1">
        <v>15.1</v>
      </c>
      <c r="R88" s="1">
        <v>14.2</v>
      </c>
      <c r="S88" s="1">
        <v>12.5</v>
      </c>
      <c r="T88" s="1">
        <v>55</v>
      </c>
      <c r="U88" s="1">
        <v>46</v>
      </c>
      <c r="V88" s="1">
        <v>46</v>
      </c>
      <c r="W88" s="1">
        <v>44</v>
      </c>
      <c r="X88" s="1">
        <v>42</v>
      </c>
      <c r="Y88" s="1">
        <v>56</v>
      </c>
      <c r="Z88" s="1">
        <v>55</v>
      </c>
      <c r="AA88" s="1">
        <v>54</v>
      </c>
      <c r="AB88" s="1">
        <v>50</v>
      </c>
      <c r="AC88" s="1">
        <v>45</v>
      </c>
      <c r="AD88" s="1">
        <v>84.3</v>
      </c>
      <c r="AE88" s="1">
        <v>185</v>
      </c>
      <c r="AF88" s="1">
        <v>67.8</v>
      </c>
      <c r="AG88" s="1">
        <v>31.5</v>
      </c>
      <c r="AH88" s="1">
        <v>70</v>
      </c>
      <c r="AI88" s="1">
        <v>144</v>
      </c>
      <c r="AJ88" s="1">
        <v>48.9</v>
      </c>
      <c r="AK88" s="1">
        <v>270</v>
      </c>
      <c r="AL88" s="1">
        <v>162</v>
      </c>
      <c r="AM88" s="1">
        <v>224</v>
      </c>
      <c r="AN88" s="1">
        <v>171</v>
      </c>
      <c r="AO88" s="1">
        <v>110</v>
      </c>
      <c r="AP88" s="1">
        <v>179</v>
      </c>
      <c r="AQ88" s="1">
        <v>177</v>
      </c>
      <c r="AR88" s="1">
        <v>152</v>
      </c>
    </row>
    <row r="89" spans="1:44" ht="15.6" x14ac:dyDescent="0.3">
      <c r="A89" s="1">
        <v>88</v>
      </c>
      <c r="B89" s="1">
        <v>17</v>
      </c>
      <c r="C89" s="1">
        <v>156</v>
      </c>
      <c r="D89" s="1">
        <v>46</v>
      </c>
      <c r="E89" s="1">
        <v>62.1</v>
      </c>
      <c r="F89" s="1">
        <v>72.900000000000006</v>
      </c>
      <c r="G89" s="1">
        <v>79.599999999999994</v>
      </c>
      <c r="H89" s="1">
        <v>73.2</v>
      </c>
      <c r="I89" s="1">
        <v>60.3</v>
      </c>
      <c r="J89" s="1">
        <v>16.100000000000001</v>
      </c>
      <c r="K89" s="1">
        <v>12.5</v>
      </c>
      <c r="L89" s="1">
        <v>13.4</v>
      </c>
      <c r="M89" s="1">
        <v>12.3</v>
      </c>
      <c r="N89" s="1">
        <v>11.3</v>
      </c>
      <c r="O89" s="1">
        <v>17.899999999999999</v>
      </c>
      <c r="P89" s="1">
        <v>15.1</v>
      </c>
      <c r="Q89" s="1">
        <v>19.600000000000001</v>
      </c>
      <c r="R89" s="1">
        <v>15</v>
      </c>
      <c r="S89" s="1">
        <v>13.1</v>
      </c>
      <c r="T89" s="1">
        <v>62</v>
      </c>
      <c r="U89" s="1">
        <v>49</v>
      </c>
      <c r="V89" s="1">
        <v>50</v>
      </c>
      <c r="W89" s="1">
        <v>48</v>
      </c>
      <c r="X89" s="1">
        <v>43</v>
      </c>
      <c r="Y89" s="1">
        <v>58</v>
      </c>
      <c r="Z89" s="1">
        <v>55</v>
      </c>
      <c r="AA89" s="1">
        <v>54</v>
      </c>
      <c r="AB89" s="1">
        <v>53</v>
      </c>
      <c r="AC89" s="1">
        <v>48</v>
      </c>
      <c r="AD89" s="1">
        <v>80.400000000000006</v>
      </c>
      <c r="AE89" s="1">
        <v>182</v>
      </c>
      <c r="AF89" s="1">
        <v>69.5</v>
      </c>
      <c r="AG89" s="1">
        <v>32.200000000000003</v>
      </c>
      <c r="AH89" s="1">
        <v>76.099999999999994</v>
      </c>
      <c r="AI89" s="1">
        <v>143</v>
      </c>
      <c r="AJ89" s="1">
        <v>46.9</v>
      </c>
      <c r="AK89" s="1">
        <v>268</v>
      </c>
      <c r="AL89" s="1">
        <v>178</v>
      </c>
      <c r="AM89" s="1">
        <v>232</v>
      </c>
      <c r="AN89" s="1">
        <v>174</v>
      </c>
      <c r="AO89" s="1">
        <v>108</v>
      </c>
      <c r="AP89" s="1">
        <v>167</v>
      </c>
      <c r="AQ89" s="1">
        <v>172</v>
      </c>
      <c r="AR89" s="1">
        <v>144</v>
      </c>
    </row>
    <row r="90" spans="1:44" ht="15.6" x14ac:dyDescent="0.3">
      <c r="A90" s="1">
        <v>89</v>
      </c>
      <c r="B90" s="1">
        <v>19</v>
      </c>
      <c r="C90" s="1">
        <v>166</v>
      </c>
      <c r="D90" s="1">
        <v>55</v>
      </c>
      <c r="E90" s="1">
        <v>59.8</v>
      </c>
      <c r="F90" s="1">
        <v>68.599999999999994</v>
      </c>
      <c r="G90" s="1">
        <v>76.099999999999994</v>
      </c>
      <c r="H90" s="1">
        <v>68.5</v>
      </c>
      <c r="I90" s="1">
        <v>61</v>
      </c>
      <c r="J90" s="1">
        <v>18.8</v>
      </c>
      <c r="K90" s="1">
        <v>13</v>
      </c>
      <c r="L90" s="1">
        <v>13.6</v>
      </c>
      <c r="M90" s="1">
        <v>13.2</v>
      </c>
      <c r="N90" s="1">
        <v>11.5</v>
      </c>
      <c r="O90" s="1">
        <v>21.9</v>
      </c>
      <c r="P90" s="1">
        <v>16.3</v>
      </c>
      <c r="Q90" s="1">
        <v>16.5</v>
      </c>
      <c r="R90" s="1">
        <v>15.9</v>
      </c>
      <c r="S90" s="1">
        <v>14.5</v>
      </c>
      <c r="T90" s="1">
        <v>65</v>
      </c>
      <c r="U90" s="1">
        <v>50</v>
      </c>
      <c r="V90" s="1">
        <v>53</v>
      </c>
      <c r="W90" s="1">
        <v>47</v>
      </c>
      <c r="X90" s="1">
        <v>44</v>
      </c>
      <c r="Y90" s="1">
        <v>70</v>
      </c>
      <c r="Z90" s="1">
        <v>60</v>
      </c>
      <c r="AA90" s="1">
        <v>60</v>
      </c>
      <c r="AB90" s="1">
        <v>57</v>
      </c>
      <c r="AC90" s="1">
        <v>54</v>
      </c>
      <c r="AD90" s="1">
        <v>92.6</v>
      </c>
      <c r="AE90" s="1">
        <v>177</v>
      </c>
      <c r="AF90" s="1">
        <v>72.099999999999994</v>
      </c>
      <c r="AG90" s="1">
        <v>35.700000000000003</v>
      </c>
      <c r="AH90" s="1">
        <v>80.8</v>
      </c>
      <c r="AI90" s="1">
        <v>153</v>
      </c>
      <c r="AJ90" s="1">
        <v>53.1</v>
      </c>
      <c r="AK90" s="1">
        <v>267</v>
      </c>
      <c r="AL90" s="1">
        <v>190</v>
      </c>
      <c r="AM90" s="1">
        <v>242</v>
      </c>
      <c r="AN90" s="1">
        <v>197</v>
      </c>
      <c r="AO90" s="1">
        <v>110</v>
      </c>
      <c r="AP90" s="1">
        <v>168</v>
      </c>
      <c r="AQ90" s="1">
        <v>170</v>
      </c>
      <c r="AR90" s="1">
        <v>148</v>
      </c>
    </row>
    <row r="91" spans="1:44" ht="15.6" x14ac:dyDescent="0.3">
      <c r="A91" s="1">
        <v>90</v>
      </c>
      <c r="B91" s="6">
        <v>17</v>
      </c>
      <c r="C91" s="1">
        <v>152</v>
      </c>
      <c r="D91" s="1">
        <v>40</v>
      </c>
      <c r="E91" s="1">
        <v>58.6</v>
      </c>
      <c r="F91" s="1">
        <v>65.900000000000006</v>
      </c>
      <c r="G91" s="1">
        <v>70.8</v>
      </c>
      <c r="H91" s="1">
        <v>63.8</v>
      </c>
      <c r="I91" s="1">
        <v>55.6</v>
      </c>
      <c r="J91" s="1">
        <v>15.4</v>
      </c>
      <c r="K91" s="1">
        <v>12.7</v>
      </c>
      <c r="L91" s="1">
        <v>13</v>
      </c>
      <c r="M91" s="1">
        <v>11.3</v>
      </c>
      <c r="N91" s="1">
        <v>9.9</v>
      </c>
      <c r="O91" s="1">
        <v>17.399999999999999</v>
      </c>
      <c r="P91" s="1">
        <v>14.8</v>
      </c>
      <c r="Q91" s="1">
        <v>15.1</v>
      </c>
      <c r="R91" s="1">
        <v>13.6</v>
      </c>
      <c r="S91" s="1">
        <v>11.7</v>
      </c>
      <c r="T91" s="1">
        <v>58</v>
      </c>
      <c r="U91" s="1">
        <v>46</v>
      </c>
      <c r="V91" s="1">
        <v>45</v>
      </c>
      <c r="W91" s="1">
        <v>43</v>
      </c>
      <c r="X91" s="1">
        <v>40</v>
      </c>
      <c r="Y91" s="1">
        <v>59</v>
      </c>
      <c r="Z91" s="1">
        <v>53</v>
      </c>
      <c r="AA91" s="1">
        <v>54</v>
      </c>
      <c r="AB91" s="1">
        <v>51</v>
      </c>
      <c r="AC91" s="1">
        <v>45</v>
      </c>
      <c r="AD91" s="1">
        <v>81</v>
      </c>
      <c r="AE91" s="1">
        <v>173</v>
      </c>
      <c r="AF91" s="1">
        <v>62.5</v>
      </c>
      <c r="AG91" s="1">
        <v>32.799999999999997</v>
      </c>
      <c r="AH91" s="1">
        <v>69.900000000000006</v>
      </c>
      <c r="AI91" s="1">
        <v>135</v>
      </c>
      <c r="AJ91" s="1">
        <v>45.9</v>
      </c>
      <c r="AK91" s="1">
        <v>240</v>
      </c>
      <c r="AL91" s="1">
        <v>165</v>
      </c>
      <c r="AM91" s="1">
        <v>210</v>
      </c>
      <c r="AN91" s="1">
        <v>170</v>
      </c>
      <c r="AO91" s="1">
        <v>102</v>
      </c>
      <c r="AP91" s="1">
        <v>163</v>
      </c>
      <c r="AQ91" s="1">
        <v>160</v>
      </c>
      <c r="AR91" s="1">
        <v>133</v>
      </c>
    </row>
    <row r="92" spans="1:44" ht="15.6" x14ac:dyDescent="0.3">
      <c r="A92" s="1">
        <v>91</v>
      </c>
      <c r="B92" s="6">
        <v>20</v>
      </c>
      <c r="C92" s="1">
        <v>153</v>
      </c>
      <c r="D92" s="1">
        <v>42</v>
      </c>
      <c r="E92" s="1">
        <v>61.3</v>
      </c>
      <c r="F92" s="1">
        <v>65</v>
      </c>
      <c r="G92" s="1">
        <v>73.5</v>
      </c>
      <c r="H92" s="1">
        <v>66.400000000000006</v>
      </c>
      <c r="I92" s="1">
        <v>57.8</v>
      </c>
      <c r="J92" s="1">
        <v>14.1</v>
      </c>
      <c r="K92" s="1">
        <v>12</v>
      </c>
      <c r="L92" s="1">
        <v>12</v>
      </c>
      <c r="M92" s="1">
        <v>11.3</v>
      </c>
      <c r="N92" s="1">
        <v>10</v>
      </c>
      <c r="O92" s="1">
        <v>21.6</v>
      </c>
      <c r="P92" s="1">
        <v>14.5</v>
      </c>
      <c r="Q92" s="1">
        <v>15.4</v>
      </c>
      <c r="R92" s="1">
        <v>14</v>
      </c>
      <c r="S92" s="1">
        <v>11.7</v>
      </c>
      <c r="T92" s="1">
        <v>54</v>
      </c>
      <c r="U92" s="1">
        <v>45</v>
      </c>
      <c r="V92" s="1">
        <v>46</v>
      </c>
      <c r="W92" s="1">
        <v>43</v>
      </c>
      <c r="X92" s="1">
        <v>40</v>
      </c>
      <c r="Y92" s="1">
        <v>62</v>
      </c>
      <c r="Z92" s="1">
        <v>54</v>
      </c>
      <c r="AA92" s="1">
        <v>51</v>
      </c>
      <c r="AB92" s="1">
        <v>51</v>
      </c>
      <c r="AC92" s="1">
        <v>46</v>
      </c>
      <c r="AD92" s="1">
        <v>84.4</v>
      </c>
      <c r="AE92" s="1">
        <v>170</v>
      </c>
      <c r="AF92" s="1">
        <v>72.8</v>
      </c>
      <c r="AG92" s="1">
        <v>28.8</v>
      </c>
      <c r="AH92" s="1">
        <v>74.5</v>
      </c>
      <c r="AI92" s="1">
        <v>134</v>
      </c>
      <c r="AJ92" s="1">
        <v>46</v>
      </c>
      <c r="AK92" s="1">
        <v>258</v>
      </c>
      <c r="AL92" s="1">
        <v>170</v>
      </c>
      <c r="AM92" s="1">
        <v>218</v>
      </c>
      <c r="AN92" s="1">
        <v>182</v>
      </c>
      <c r="AO92" s="1">
        <v>105</v>
      </c>
      <c r="AP92" s="1">
        <v>157</v>
      </c>
      <c r="AQ92" s="1">
        <v>157</v>
      </c>
      <c r="AR92" s="1">
        <v>135</v>
      </c>
    </row>
    <row r="93" spans="1:44" ht="15.6" x14ac:dyDescent="0.3">
      <c r="A93" s="1">
        <v>92</v>
      </c>
      <c r="B93" s="6">
        <v>19</v>
      </c>
      <c r="C93" s="1">
        <v>157</v>
      </c>
      <c r="D93" s="1">
        <v>50</v>
      </c>
      <c r="E93" s="1">
        <v>65.400000000000006</v>
      </c>
      <c r="F93" s="1">
        <v>66.7</v>
      </c>
      <c r="G93" s="1">
        <v>74.599999999999994</v>
      </c>
      <c r="H93" s="1">
        <v>66</v>
      </c>
      <c r="I93" s="1">
        <v>54</v>
      </c>
      <c r="J93" s="1">
        <v>16.5</v>
      </c>
      <c r="K93" s="1">
        <v>12.3</v>
      </c>
      <c r="L93" s="1">
        <v>11.9</v>
      </c>
      <c r="M93" s="1">
        <v>11.1</v>
      </c>
      <c r="N93" s="1">
        <v>9.9</v>
      </c>
      <c r="O93" s="1">
        <v>24.8</v>
      </c>
      <c r="P93" s="1">
        <v>14.6</v>
      </c>
      <c r="Q93" s="1">
        <v>15.2</v>
      </c>
      <c r="R93" s="1">
        <v>15</v>
      </c>
      <c r="S93" s="1">
        <v>12.6</v>
      </c>
      <c r="T93" s="1">
        <v>58</v>
      </c>
      <c r="U93" s="1">
        <v>45</v>
      </c>
      <c r="V93" s="1">
        <v>44</v>
      </c>
      <c r="W93" s="1">
        <v>42</v>
      </c>
      <c r="X93" s="1">
        <v>40</v>
      </c>
      <c r="Y93" s="1">
        <v>60</v>
      </c>
      <c r="Z93" s="1">
        <v>53</v>
      </c>
      <c r="AA93" s="1">
        <v>52</v>
      </c>
      <c r="AB93" s="1">
        <v>48</v>
      </c>
      <c r="AC93" s="1">
        <v>45</v>
      </c>
      <c r="AD93" s="1">
        <v>80.900000000000006</v>
      </c>
      <c r="AE93" s="1">
        <v>170</v>
      </c>
      <c r="AF93" s="1">
        <v>63.5</v>
      </c>
      <c r="AG93" s="1">
        <v>33.4</v>
      </c>
      <c r="AH93" s="1">
        <v>67.2</v>
      </c>
      <c r="AI93" s="1">
        <v>140</v>
      </c>
      <c r="AJ93" s="1">
        <v>46.58</v>
      </c>
      <c r="AK93" s="1">
        <v>245</v>
      </c>
      <c r="AL93" s="1">
        <v>161</v>
      </c>
      <c r="AM93" s="1">
        <v>212</v>
      </c>
      <c r="AN93" s="1">
        <v>175</v>
      </c>
      <c r="AO93" s="1">
        <v>116</v>
      </c>
      <c r="AP93" s="1">
        <v>161</v>
      </c>
      <c r="AQ93" s="1">
        <v>163</v>
      </c>
      <c r="AR93" s="1">
        <v>142</v>
      </c>
    </row>
    <row r="94" spans="1:44" ht="15.6" x14ac:dyDescent="0.3">
      <c r="A94" s="1">
        <v>93</v>
      </c>
      <c r="B94" s="6">
        <v>22</v>
      </c>
      <c r="C94" s="1">
        <v>160</v>
      </c>
      <c r="D94" s="1">
        <v>72</v>
      </c>
      <c r="E94" s="1">
        <v>61.4</v>
      </c>
      <c r="F94" s="1">
        <v>72.3</v>
      </c>
      <c r="G94" s="1">
        <v>77</v>
      </c>
      <c r="H94" s="1">
        <v>71.3</v>
      </c>
      <c r="I94" s="1">
        <v>60.1</v>
      </c>
      <c r="J94" s="1">
        <v>18.3</v>
      </c>
      <c r="K94" s="1">
        <v>13.1</v>
      </c>
      <c r="L94" s="1">
        <v>13.4</v>
      </c>
      <c r="M94" s="1">
        <v>12.9</v>
      </c>
      <c r="N94" s="1">
        <v>12.5</v>
      </c>
      <c r="O94" s="1">
        <v>22.9</v>
      </c>
      <c r="P94" s="1">
        <v>15.4</v>
      </c>
      <c r="Q94" s="1">
        <v>15.9</v>
      </c>
      <c r="R94" s="1">
        <v>14.5</v>
      </c>
      <c r="S94" s="1">
        <v>14.4</v>
      </c>
      <c r="T94" s="1">
        <v>64</v>
      </c>
      <c r="U94" s="1">
        <v>50</v>
      </c>
      <c r="V94" s="1">
        <v>50</v>
      </c>
      <c r="W94" s="1">
        <v>49</v>
      </c>
      <c r="X94" s="1">
        <v>45</v>
      </c>
      <c r="Y94" s="1">
        <v>64</v>
      </c>
      <c r="Z94" s="1">
        <v>58</v>
      </c>
      <c r="AA94" s="1">
        <v>60</v>
      </c>
      <c r="AB94" s="1">
        <v>55</v>
      </c>
      <c r="AC94" s="1">
        <v>52</v>
      </c>
      <c r="AD94" s="1">
        <v>88.8</v>
      </c>
      <c r="AE94" s="1">
        <v>180</v>
      </c>
      <c r="AF94" s="1">
        <v>73.3</v>
      </c>
      <c r="AG94" s="1">
        <v>34</v>
      </c>
      <c r="AH94" s="1">
        <v>75.099999999999994</v>
      </c>
      <c r="AI94" s="1">
        <v>155</v>
      </c>
      <c r="AJ94" s="1">
        <v>52.5</v>
      </c>
      <c r="AK94" s="1">
        <v>265</v>
      </c>
      <c r="AL94" s="1">
        <v>176</v>
      </c>
      <c r="AM94" s="1">
        <v>225</v>
      </c>
      <c r="AN94" s="1">
        <v>190</v>
      </c>
      <c r="AO94" s="1">
        <v>90</v>
      </c>
      <c r="AP94" s="1">
        <v>165</v>
      </c>
      <c r="AQ94" s="1">
        <v>167</v>
      </c>
      <c r="AR94" s="1">
        <v>145</v>
      </c>
    </row>
    <row r="95" spans="1:44" ht="15.6" x14ac:dyDescent="0.3">
      <c r="A95" s="1">
        <v>94</v>
      </c>
      <c r="B95" s="6">
        <v>17</v>
      </c>
      <c r="C95" s="1">
        <v>160</v>
      </c>
      <c r="D95" s="1">
        <v>50</v>
      </c>
      <c r="E95" s="1">
        <v>60</v>
      </c>
      <c r="F95" s="1">
        <v>68</v>
      </c>
      <c r="G95" s="1">
        <v>74.400000000000006</v>
      </c>
      <c r="H95" s="1">
        <v>70.5</v>
      </c>
      <c r="I95" s="1">
        <v>56.7</v>
      </c>
      <c r="J95" s="1">
        <v>13.6</v>
      </c>
      <c r="K95" s="1">
        <v>11.5</v>
      </c>
      <c r="L95" s="1">
        <v>12.1</v>
      </c>
      <c r="M95" s="1">
        <v>11.2</v>
      </c>
      <c r="N95" s="1">
        <v>9.3000000000000007</v>
      </c>
      <c r="O95" s="1">
        <v>20.100000000000001</v>
      </c>
      <c r="P95" s="1">
        <v>14.1</v>
      </c>
      <c r="Q95" s="1">
        <v>15.2</v>
      </c>
      <c r="R95" s="1">
        <v>13.9</v>
      </c>
      <c r="S95" s="1">
        <v>11.4</v>
      </c>
      <c r="T95" s="1">
        <v>56</v>
      </c>
      <c r="U95" s="1">
        <v>44</v>
      </c>
      <c r="V95" s="1">
        <v>46</v>
      </c>
      <c r="W95" s="1">
        <v>44</v>
      </c>
      <c r="X95" s="1">
        <v>39</v>
      </c>
      <c r="Y95" s="1">
        <v>68</v>
      </c>
      <c r="Z95" s="1">
        <v>54</v>
      </c>
      <c r="AA95" s="1">
        <v>56</v>
      </c>
      <c r="AB95" s="1">
        <v>51</v>
      </c>
      <c r="AC95" s="1">
        <v>44</v>
      </c>
      <c r="AD95" s="1">
        <v>84.6</v>
      </c>
      <c r="AE95" s="1">
        <v>177</v>
      </c>
      <c r="AF95" s="1">
        <v>71</v>
      </c>
      <c r="AG95" s="1">
        <v>32.6</v>
      </c>
      <c r="AH95" s="1">
        <v>72.8</v>
      </c>
      <c r="AI95" s="1">
        <v>135</v>
      </c>
      <c r="AJ95" s="1">
        <v>47.5</v>
      </c>
      <c r="AK95" s="1">
        <v>260</v>
      </c>
      <c r="AL95" s="1">
        <v>174</v>
      </c>
      <c r="AM95" s="1">
        <v>216</v>
      </c>
      <c r="AN95" s="1">
        <v>177</v>
      </c>
      <c r="AO95" s="1">
        <v>100</v>
      </c>
      <c r="AP95" s="1">
        <v>156</v>
      </c>
      <c r="AQ95" s="1">
        <v>164</v>
      </c>
      <c r="AR95" s="1">
        <v>140</v>
      </c>
    </row>
    <row r="96" spans="1:44" ht="15.6" x14ac:dyDescent="0.3">
      <c r="A96" s="1">
        <v>95</v>
      </c>
      <c r="B96" s="6">
        <v>19</v>
      </c>
      <c r="C96" s="1">
        <v>166</v>
      </c>
      <c r="D96" s="1">
        <v>62</v>
      </c>
      <c r="E96" s="1">
        <v>62.6</v>
      </c>
      <c r="F96" s="1">
        <v>73.099999999999994</v>
      </c>
      <c r="G96" s="1">
        <v>82</v>
      </c>
      <c r="H96" s="1">
        <v>73.7</v>
      </c>
      <c r="I96" s="1">
        <v>59.1</v>
      </c>
      <c r="J96" s="1">
        <v>17.100000000000001</v>
      </c>
      <c r="K96" s="1">
        <v>13.3</v>
      </c>
      <c r="L96" s="1">
        <v>13.2</v>
      </c>
      <c r="M96" s="1">
        <v>12.1</v>
      </c>
      <c r="N96" s="1">
        <v>11.6</v>
      </c>
      <c r="O96" s="1">
        <v>21.4</v>
      </c>
      <c r="P96" s="1">
        <v>16.5</v>
      </c>
      <c r="Q96" s="1">
        <v>17.100000000000001</v>
      </c>
      <c r="R96" s="1">
        <v>15.7</v>
      </c>
      <c r="S96" s="1">
        <v>13.7</v>
      </c>
      <c r="T96" s="1">
        <v>64</v>
      </c>
      <c r="U96" s="1">
        <v>49</v>
      </c>
      <c r="V96" s="1">
        <v>48</v>
      </c>
      <c r="W96" s="1">
        <v>47</v>
      </c>
      <c r="X96" s="1">
        <v>44</v>
      </c>
      <c r="Y96" s="1">
        <v>70</v>
      </c>
      <c r="Z96" s="1">
        <v>57</v>
      </c>
      <c r="AA96" s="1">
        <v>60</v>
      </c>
      <c r="AB96" s="1">
        <v>58</v>
      </c>
      <c r="AC96" s="1">
        <v>52</v>
      </c>
      <c r="AD96" s="1">
        <v>84.9</v>
      </c>
      <c r="AE96" s="1">
        <v>193</v>
      </c>
      <c r="AF96" s="1">
        <v>75.900000000000006</v>
      </c>
      <c r="AG96" s="1">
        <v>30.3</v>
      </c>
      <c r="AH96" s="1">
        <v>78</v>
      </c>
      <c r="AI96" s="1">
        <v>148</v>
      </c>
      <c r="AJ96" s="1">
        <v>53.5</v>
      </c>
      <c r="AK96" s="1">
        <v>265</v>
      </c>
      <c r="AL96" s="1">
        <v>199</v>
      </c>
      <c r="AM96" s="1">
        <v>231</v>
      </c>
      <c r="AN96" s="1">
        <v>197</v>
      </c>
      <c r="AO96" s="1">
        <v>100</v>
      </c>
      <c r="AP96" s="1">
        <v>175</v>
      </c>
      <c r="AQ96" s="1">
        <v>180</v>
      </c>
      <c r="AR96" s="1">
        <v>155</v>
      </c>
    </row>
    <row r="97" spans="1:44" ht="15.6" x14ac:dyDescent="0.3">
      <c r="A97" s="1">
        <v>96</v>
      </c>
      <c r="B97" s="6">
        <v>19</v>
      </c>
      <c r="C97" s="1">
        <v>162</v>
      </c>
      <c r="D97" s="1">
        <v>50</v>
      </c>
      <c r="E97" s="1">
        <v>56.3</v>
      </c>
      <c r="F97" s="1">
        <v>69.400000000000006</v>
      </c>
      <c r="G97" s="1">
        <v>73.900000000000006</v>
      </c>
      <c r="H97" s="1">
        <v>66.099999999999994</v>
      </c>
      <c r="I97" s="1">
        <v>56.5</v>
      </c>
      <c r="J97" s="1">
        <v>15.6</v>
      </c>
      <c r="K97" s="1">
        <v>10.9</v>
      </c>
      <c r="L97" s="1">
        <v>12.2</v>
      </c>
      <c r="M97" s="1">
        <v>10.6</v>
      </c>
      <c r="N97" s="1">
        <v>9.1</v>
      </c>
      <c r="O97" s="1">
        <v>23.6</v>
      </c>
      <c r="P97" s="1">
        <v>14.8</v>
      </c>
      <c r="Q97" s="1">
        <v>15</v>
      </c>
      <c r="R97" s="1">
        <v>13.7</v>
      </c>
      <c r="S97" s="1">
        <v>11.5</v>
      </c>
      <c r="T97" s="1">
        <v>55</v>
      </c>
      <c r="U97" s="1">
        <v>47</v>
      </c>
      <c r="V97" s="1">
        <v>46</v>
      </c>
      <c r="W97" s="1">
        <v>45</v>
      </c>
      <c r="X97" s="1">
        <v>39</v>
      </c>
      <c r="Y97" s="1">
        <v>58</v>
      </c>
      <c r="Z97" s="1">
        <v>54</v>
      </c>
      <c r="AA97" s="1">
        <v>52</v>
      </c>
      <c r="AB97" s="1">
        <v>51</v>
      </c>
      <c r="AC97" s="1">
        <v>44</v>
      </c>
      <c r="AD97" s="1">
        <v>83.9</v>
      </c>
      <c r="AE97" s="1">
        <v>175</v>
      </c>
      <c r="AF97" s="1">
        <v>71.5</v>
      </c>
      <c r="AG97" s="1">
        <v>35.1</v>
      </c>
      <c r="AH97" s="1">
        <v>72.900000000000006</v>
      </c>
      <c r="AI97" s="1">
        <v>145</v>
      </c>
      <c r="AJ97" s="1">
        <v>48.5</v>
      </c>
      <c r="AK97" s="1">
        <v>250</v>
      </c>
      <c r="AL97" s="1">
        <v>175</v>
      </c>
      <c r="AM97" s="1">
        <v>218</v>
      </c>
      <c r="AN97" s="1">
        <v>185</v>
      </c>
      <c r="AO97" s="1">
        <v>108</v>
      </c>
      <c r="AP97" s="1">
        <v>158</v>
      </c>
      <c r="AQ97" s="1">
        <v>157</v>
      </c>
      <c r="AR97" s="1">
        <v>130</v>
      </c>
    </row>
    <row r="98" spans="1:44" ht="15.6" x14ac:dyDescent="0.3">
      <c r="A98" s="1">
        <v>97</v>
      </c>
      <c r="B98" s="6">
        <v>21</v>
      </c>
      <c r="C98" s="1">
        <v>180</v>
      </c>
      <c r="D98" s="1">
        <v>60</v>
      </c>
      <c r="E98" s="1">
        <v>62.4</v>
      </c>
      <c r="F98" s="1">
        <v>69</v>
      </c>
      <c r="G98" s="1">
        <v>76.7</v>
      </c>
      <c r="H98" s="1">
        <v>72.099999999999994</v>
      </c>
      <c r="I98" s="1">
        <v>59.3</v>
      </c>
      <c r="J98" s="1">
        <v>16.399999999999999</v>
      </c>
      <c r="K98" s="1">
        <v>13.1</v>
      </c>
      <c r="L98" s="1">
        <v>13.2</v>
      </c>
      <c r="M98" s="1">
        <v>12.3</v>
      </c>
      <c r="N98" s="1">
        <v>10.8</v>
      </c>
      <c r="O98" s="1">
        <v>23.3</v>
      </c>
      <c r="P98" s="1">
        <v>15.1</v>
      </c>
      <c r="Q98" s="1">
        <v>15.1</v>
      </c>
      <c r="R98" s="1">
        <v>14.6</v>
      </c>
      <c r="S98" s="1">
        <v>12.9</v>
      </c>
      <c r="T98" s="1">
        <v>61</v>
      </c>
      <c r="U98" s="1">
        <v>46</v>
      </c>
      <c r="V98" s="1">
        <v>48</v>
      </c>
      <c r="W98" s="1">
        <v>46</v>
      </c>
      <c r="X98" s="1">
        <v>44</v>
      </c>
      <c r="Y98" s="1">
        <v>73</v>
      </c>
      <c r="Z98" s="1">
        <v>56</v>
      </c>
      <c r="AA98" s="1">
        <v>58</v>
      </c>
      <c r="AB98" s="1">
        <v>55</v>
      </c>
      <c r="AC98" s="1">
        <v>50</v>
      </c>
      <c r="AD98" s="1">
        <v>86.8</v>
      </c>
      <c r="AE98" s="1">
        <v>180</v>
      </c>
      <c r="AF98" s="1">
        <v>70.8</v>
      </c>
      <c r="AG98" s="1">
        <v>39.200000000000003</v>
      </c>
      <c r="AH98" s="1">
        <v>72.599999999999994</v>
      </c>
      <c r="AI98" s="1">
        <v>148</v>
      </c>
      <c r="AJ98" s="1">
        <v>49.7</v>
      </c>
      <c r="AK98" s="1">
        <v>265</v>
      </c>
      <c r="AL98" s="1">
        <v>176</v>
      </c>
      <c r="AM98" s="1">
        <v>246</v>
      </c>
      <c r="AN98" s="1">
        <v>197</v>
      </c>
      <c r="AO98" s="1">
        <v>100</v>
      </c>
      <c r="AP98" s="1">
        <v>165</v>
      </c>
      <c r="AQ98" s="1">
        <v>167</v>
      </c>
      <c r="AR98" s="1">
        <v>142</v>
      </c>
    </row>
    <row r="99" spans="1:44" ht="15.6" x14ac:dyDescent="0.3">
      <c r="A99" s="1">
        <v>98</v>
      </c>
      <c r="B99" s="6">
        <v>20</v>
      </c>
      <c r="C99" s="1">
        <v>160</v>
      </c>
      <c r="D99" s="1">
        <v>53</v>
      </c>
      <c r="E99" s="1">
        <v>58.8</v>
      </c>
      <c r="F99" s="1">
        <v>62.8</v>
      </c>
      <c r="G99" s="1">
        <v>73.599999999999994</v>
      </c>
      <c r="H99" s="1">
        <v>66</v>
      </c>
      <c r="I99" s="1">
        <v>50.3</v>
      </c>
      <c r="J99" s="1">
        <v>20.100000000000001</v>
      </c>
      <c r="K99" s="1">
        <v>13.6</v>
      </c>
      <c r="L99" s="1">
        <v>15.2</v>
      </c>
      <c r="M99" s="1">
        <v>13.3</v>
      </c>
      <c r="N99" s="1">
        <v>11.8</v>
      </c>
      <c r="O99" s="1">
        <v>23.8</v>
      </c>
      <c r="P99" s="1">
        <v>16.899999999999999</v>
      </c>
      <c r="Q99" s="1">
        <v>17.5</v>
      </c>
      <c r="R99" s="1">
        <v>15.9</v>
      </c>
      <c r="S99" s="1">
        <v>13.7</v>
      </c>
      <c r="T99" s="1">
        <v>63</v>
      </c>
      <c r="U99" s="1">
        <v>52</v>
      </c>
      <c r="V99" s="1">
        <v>50</v>
      </c>
      <c r="W99" s="1">
        <v>50</v>
      </c>
      <c r="X99" s="1">
        <v>45</v>
      </c>
      <c r="Y99" s="1">
        <v>73</v>
      </c>
      <c r="Z99" s="1">
        <v>59</v>
      </c>
      <c r="AA99" s="1">
        <v>60</v>
      </c>
      <c r="AB99" s="1">
        <v>55</v>
      </c>
      <c r="AC99" s="1">
        <v>50</v>
      </c>
      <c r="AD99" s="1">
        <v>88.2</v>
      </c>
      <c r="AE99" s="1">
        <v>179</v>
      </c>
      <c r="AF99" s="1">
        <v>74.7</v>
      </c>
      <c r="AG99" s="1">
        <v>43.9</v>
      </c>
      <c r="AH99" s="1">
        <v>76.900000000000006</v>
      </c>
      <c r="AI99" s="1">
        <v>156</v>
      </c>
      <c r="AJ99" s="1">
        <v>53.1</v>
      </c>
      <c r="AK99" s="1">
        <v>260</v>
      </c>
      <c r="AL99" s="1">
        <v>185</v>
      </c>
      <c r="AM99" s="1">
        <v>236</v>
      </c>
      <c r="AN99" s="1">
        <v>200</v>
      </c>
      <c r="AO99" s="1">
        <v>95</v>
      </c>
      <c r="AP99" s="1">
        <v>160</v>
      </c>
      <c r="AQ99" s="1">
        <v>163</v>
      </c>
      <c r="AR99" s="1">
        <v>142</v>
      </c>
    </row>
    <row r="100" spans="1:44" ht="15.6" x14ac:dyDescent="0.3">
      <c r="A100" s="1">
        <v>99</v>
      </c>
      <c r="B100" s="6">
        <v>22</v>
      </c>
      <c r="C100" s="1">
        <v>160</v>
      </c>
      <c r="D100" s="1">
        <v>62</v>
      </c>
      <c r="E100" s="1">
        <v>59.5</v>
      </c>
      <c r="F100" s="1">
        <v>66.5</v>
      </c>
      <c r="G100" s="1">
        <v>70.2</v>
      </c>
      <c r="H100" s="1">
        <v>61.5</v>
      </c>
      <c r="I100" s="1">
        <v>48.9</v>
      </c>
      <c r="J100" s="1">
        <v>15.9</v>
      </c>
      <c r="K100" s="1">
        <v>12.9</v>
      </c>
      <c r="L100" s="1">
        <v>13</v>
      </c>
      <c r="M100" s="1">
        <v>12.7</v>
      </c>
      <c r="N100" s="1">
        <v>10.6</v>
      </c>
      <c r="O100" s="1">
        <v>22.6</v>
      </c>
      <c r="P100" s="1">
        <v>15.8</v>
      </c>
      <c r="Q100" s="1">
        <v>16.5</v>
      </c>
      <c r="R100" s="1">
        <v>16</v>
      </c>
      <c r="S100" s="1">
        <v>13.2</v>
      </c>
      <c r="T100" s="1">
        <v>61</v>
      </c>
      <c r="U100" s="1">
        <v>51</v>
      </c>
      <c r="V100" s="1">
        <v>50</v>
      </c>
      <c r="W100" s="1">
        <v>48</v>
      </c>
      <c r="X100" s="1">
        <v>44</v>
      </c>
      <c r="Y100" s="1">
        <v>73</v>
      </c>
      <c r="Z100" s="1">
        <v>59</v>
      </c>
      <c r="AA100" s="1">
        <v>62</v>
      </c>
      <c r="AB100" s="1">
        <v>57</v>
      </c>
      <c r="AC100" s="1">
        <v>50</v>
      </c>
      <c r="AD100" s="1">
        <v>91.9</v>
      </c>
      <c r="AE100" s="1">
        <v>170</v>
      </c>
      <c r="AF100" s="1">
        <v>73.099999999999994</v>
      </c>
      <c r="AG100" s="1">
        <v>33.200000000000003</v>
      </c>
      <c r="AH100" s="1">
        <v>70.400000000000006</v>
      </c>
      <c r="AI100" s="1">
        <v>148</v>
      </c>
      <c r="AJ100" s="1">
        <v>48.5</v>
      </c>
      <c r="AK100" s="1">
        <v>236</v>
      </c>
      <c r="AL100" s="1">
        <v>176</v>
      </c>
      <c r="AM100" s="1">
        <v>223</v>
      </c>
      <c r="AN100" s="1">
        <v>201</v>
      </c>
      <c r="AO100" s="1">
        <v>90</v>
      </c>
      <c r="AP100" s="1">
        <v>162</v>
      </c>
      <c r="AQ100" s="1">
        <v>160</v>
      </c>
      <c r="AR100" s="1">
        <v>130</v>
      </c>
    </row>
    <row r="101" spans="1:44" ht="15.6" x14ac:dyDescent="0.3">
      <c r="A101" s="1">
        <v>100</v>
      </c>
      <c r="B101" s="6">
        <v>19</v>
      </c>
      <c r="C101" s="1">
        <v>160</v>
      </c>
      <c r="D101" s="1">
        <v>57</v>
      </c>
      <c r="E101" s="1">
        <v>63.9</v>
      </c>
      <c r="F101" s="1">
        <v>73.3</v>
      </c>
      <c r="G101" s="1">
        <v>76.7</v>
      </c>
      <c r="H101" s="1">
        <v>71.3</v>
      </c>
      <c r="I101" s="1">
        <v>58.4</v>
      </c>
      <c r="J101" s="1">
        <v>17.5</v>
      </c>
      <c r="K101" s="1">
        <v>13</v>
      </c>
      <c r="L101" s="1">
        <v>13.5</v>
      </c>
      <c r="M101" s="1">
        <v>12.4</v>
      </c>
      <c r="N101" s="1">
        <v>10.5</v>
      </c>
      <c r="O101" s="1">
        <v>24.7</v>
      </c>
      <c r="P101" s="1">
        <v>15.8</v>
      </c>
      <c r="Q101" s="1">
        <v>16.100000000000001</v>
      </c>
      <c r="R101" s="1">
        <v>14.9</v>
      </c>
      <c r="S101" s="1">
        <v>13.4</v>
      </c>
      <c r="T101" s="1">
        <v>62</v>
      </c>
      <c r="U101" s="1">
        <v>48</v>
      </c>
      <c r="V101" s="1">
        <v>48</v>
      </c>
      <c r="W101" s="1">
        <v>47</v>
      </c>
      <c r="X101" s="1">
        <v>44</v>
      </c>
      <c r="Y101" s="1">
        <v>78</v>
      </c>
      <c r="Z101" s="1">
        <v>56</v>
      </c>
      <c r="AA101" s="1">
        <v>56</v>
      </c>
      <c r="AB101" s="1">
        <v>56</v>
      </c>
      <c r="AC101" s="1">
        <v>49</v>
      </c>
      <c r="AD101" s="1">
        <v>87</v>
      </c>
      <c r="AE101" s="1">
        <v>178</v>
      </c>
      <c r="AF101" s="1">
        <v>71.900000000000006</v>
      </c>
      <c r="AG101" s="1">
        <v>32.4</v>
      </c>
      <c r="AH101" s="1">
        <v>73.2</v>
      </c>
      <c r="AI101" s="1">
        <v>152</v>
      </c>
      <c r="AJ101" s="1">
        <v>50.3</v>
      </c>
      <c r="AK101" s="1">
        <v>270</v>
      </c>
      <c r="AL101" s="1">
        <v>177</v>
      </c>
      <c r="AM101" s="1">
        <v>230</v>
      </c>
      <c r="AN101" s="1">
        <v>181</v>
      </c>
      <c r="AO101" s="1">
        <v>115</v>
      </c>
      <c r="AP101" s="1">
        <v>165</v>
      </c>
      <c r="AQ101" s="1">
        <v>165</v>
      </c>
      <c r="AR101" s="1">
        <v>140</v>
      </c>
    </row>
    <row r="102" spans="1:44" ht="15.6" x14ac:dyDescent="0.3">
      <c r="A102" s="1">
        <v>101</v>
      </c>
      <c r="B102" s="6">
        <v>20</v>
      </c>
      <c r="C102" s="1">
        <v>153</v>
      </c>
      <c r="D102" s="1">
        <v>45</v>
      </c>
      <c r="E102" s="1">
        <v>60.4</v>
      </c>
      <c r="F102" s="1">
        <v>62.1</v>
      </c>
      <c r="G102" s="1">
        <v>66.2</v>
      </c>
      <c r="H102" s="1">
        <v>62</v>
      </c>
      <c r="I102" s="1">
        <v>56.4</v>
      </c>
      <c r="J102" s="1">
        <v>15.2</v>
      </c>
      <c r="K102" s="1">
        <v>12.7</v>
      </c>
      <c r="L102" s="1">
        <v>13.1</v>
      </c>
      <c r="M102" s="1">
        <v>12.5</v>
      </c>
      <c r="N102" s="1">
        <v>10.1</v>
      </c>
      <c r="O102" s="1">
        <v>20.6</v>
      </c>
      <c r="P102" s="1">
        <v>14.7</v>
      </c>
      <c r="Q102" s="1">
        <v>15.3</v>
      </c>
      <c r="R102" s="1">
        <v>14.3</v>
      </c>
      <c r="S102" s="1">
        <v>12.6</v>
      </c>
      <c r="T102" s="1">
        <v>60</v>
      </c>
      <c r="U102" s="1">
        <v>45</v>
      </c>
      <c r="V102" s="1">
        <v>47</v>
      </c>
      <c r="W102" s="1">
        <v>44</v>
      </c>
      <c r="X102" s="1">
        <v>42</v>
      </c>
      <c r="Y102" s="1">
        <v>64</v>
      </c>
      <c r="Z102" s="1">
        <v>55</v>
      </c>
      <c r="AA102" s="1">
        <v>57</v>
      </c>
      <c r="AB102" s="1">
        <v>54</v>
      </c>
      <c r="AC102" s="1">
        <v>47</v>
      </c>
      <c r="AD102" s="1">
        <v>78.8</v>
      </c>
      <c r="AE102" s="1">
        <v>173</v>
      </c>
      <c r="AF102" s="1">
        <v>67.2</v>
      </c>
      <c r="AG102" s="1">
        <v>33.9</v>
      </c>
      <c r="AH102" s="1">
        <v>71.2</v>
      </c>
      <c r="AI102" s="1">
        <v>135</v>
      </c>
      <c r="AJ102" s="1">
        <v>46.7</v>
      </c>
      <c r="AK102" s="1">
        <v>256</v>
      </c>
      <c r="AL102" s="1">
        <v>170</v>
      </c>
      <c r="AM102" s="1">
        <v>215</v>
      </c>
      <c r="AN102" s="1">
        <v>180</v>
      </c>
      <c r="AO102" s="1">
        <v>107</v>
      </c>
      <c r="AP102" s="1">
        <v>162</v>
      </c>
      <c r="AQ102" s="1">
        <v>160</v>
      </c>
      <c r="AR102" s="1">
        <v>137</v>
      </c>
    </row>
    <row r="103" spans="1:44" ht="15.6" x14ac:dyDescent="0.3">
      <c r="A103" s="1">
        <v>102</v>
      </c>
      <c r="B103" s="6">
        <v>19</v>
      </c>
      <c r="C103" s="1">
        <v>160</v>
      </c>
      <c r="D103" s="1">
        <v>46</v>
      </c>
      <c r="E103" s="1">
        <v>64.69</v>
      </c>
      <c r="F103" s="1">
        <v>70.5</v>
      </c>
      <c r="G103" s="1">
        <v>71.5</v>
      </c>
      <c r="H103" s="1">
        <v>67.7</v>
      </c>
      <c r="I103" s="1">
        <v>59.1</v>
      </c>
      <c r="J103" s="1">
        <v>17</v>
      </c>
      <c r="K103" s="1">
        <v>13</v>
      </c>
      <c r="L103" s="1">
        <v>12.8</v>
      </c>
      <c r="M103" s="1">
        <v>12.3</v>
      </c>
      <c r="N103" s="1">
        <v>9.3000000000000007</v>
      </c>
      <c r="O103" s="1">
        <v>22.2</v>
      </c>
      <c r="P103" s="1">
        <v>14.8</v>
      </c>
      <c r="Q103" s="1">
        <v>19.2</v>
      </c>
      <c r="R103" s="1">
        <v>14</v>
      </c>
      <c r="S103" s="1">
        <v>11.6</v>
      </c>
      <c r="T103" s="1">
        <v>60</v>
      </c>
      <c r="U103" s="1">
        <v>46</v>
      </c>
      <c r="V103" s="1">
        <v>46</v>
      </c>
      <c r="W103" s="1">
        <v>43</v>
      </c>
      <c r="X103" s="1">
        <v>40</v>
      </c>
      <c r="Y103" s="1">
        <v>65</v>
      </c>
      <c r="Z103" s="1">
        <v>55</v>
      </c>
      <c r="AA103" s="1">
        <v>54</v>
      </c>
      <c r="AB103" s="1">
        <v>51</v>
      </c>
      <c r="AC103" s="1">
        <v>46</v>
      </c>
      <c r="AD103" s="1">
        <v>84.3</v>
      </c>
      <c r="AE103" s="1">
        <v>175</v>
      </c>
      <c r="AF103" s="1">
        <v>68.5</v>
      </c>
      <c r="AG103" s="1">
        <v>29.9</v>
      </c>
      <c r="AH103" s="1">
        <v>71.3</v>
      </c>
      <c r="AI103" s="1">
        <v>147</v>
      </c>
      <c r="AJ103" s="1">
        <v>51.2</v>
      </c>
      <c r="AK103" s="1">
        <v>240</v>
      </c>
      <c r="AL103" s="1">
        <v>175</v>
      </c>
      <c r="AM103" s="1">
        <v>218</v>
      </c>
      <c r="AN103" s="1">
        <v>180</v>
      </c>
      <c r="AO103" s="1">
        <v>120</v>
      </c>
      <c r="AP103" s="1">
        <v>166</v>
      </c>
      <c r="AQ103" s="1">
        <v>166</v>
      </c>
      <c r="AR103" s="1">
        <v>143</v>
      </c>
    </row>
    <row r="104" spans="1:44" ht="15.6" x14ac:dyDescent="0.3">
      <c r="A104" s="1">
        <v>103</v>
      </c>
      <c r="B104" s="6">
        <v>19</v>
      </c>
      <c r="C104" s="1">
        <v>160</v>
      </c>
      <c r="D104" s="1">
        <v>54</v>
      </c>
      <c r="E104" s="1">
        <v>61.3</v>
      </c>
      <c r="F104" s="1">
        <v>68.7</v>
      </c>
      <c r="G104" s="1">
        <v>72.2</v>
      </c>
      <c r="H104" s="1">
        <v>67.599999999999994</v>
      </c>
      <c r="I104" s="1">
        <v>51.2</v>
      </c>
      <c r="J104" s="1">
        <v>15.6</v>
      </c>
      <c r="K104" s="1">
        <v>13.9</v>
      </c>
      <c r="L104" s="1">
        <v>14</v>
      </c>
      <c r="M104" s="1">
        <v>12.8</v>
      </c>
      <c r="N104" s="1">
        <v>11.1</v>
      </c>
      <c r="O104" s="1">
        <v>22.3</v>
      </c>
      <c r="P104" s="1">
        <v>15</v>
      </c>
      <c r="Q104" s="1">
        <v>15.9</v>
      </c>
      <c r="R104" s="1">
        <v>15.2</v>
      </c>
      <c r="S104" s="1">
        <v>12.9</v>
      </c>
      <c r="T104" s="1">
        <v>60</v>
      </c>
      <c r="U104" s="1">
        <v>49</v>
      </c>
      <c r="V104" s="1">
        <v>49</v>
      </c>
      <c r="W104" s="1">
        <v>48</v>
      </c>
      <c r="X104" s="1">
        <v>41</v>
      </c>
      <c r="Y104" s="1">
        <v>73</v>
      </c>
      <c r="Z104" s="1">
        <v>58</v>
      </c>
      <c r="AA104" s="1">
        <v>58</v>
      </c>
      <c r="AB104" s="1">
        <v>55</v>
      </c>
      <c r="AC104" s="1">
        <v>49</v>
      </c>
      <c r="AD104" s="1">
        <v>81.599999999999994</v>
      </c>
      <c r="AE104" s="1">
        <v>167</v>
      </c>
      <c r="AF104" s="1">
        <v>68.400000000000006</v>
      </c>
      <c r="AG104" s="1">
        <v>32.4</v>
      </c>
      <c r="AH104" s="1">
        <v>72.400000000000006</v>
      </c>
      <c r="AI104" s="1">
        <v>146</v>
      </c>
      <c r="AJ104" s="1">
        <v>51.9</v>
      </c>
      <c r="AK104" s="1">
        <v>260</v>
      </c>
      <c r="AL104" s="1">
        <v>175</v>
      </c>
      <c r="AM104" s="1">
        <v>231</v>
      </c>
      <c r="AN104" s="1">
        <v>193</v>
      </c>
      <c r="AO104" s="1">
        <v>100</v>
      </c>
      <c r="AP104" s="1">
        <v>163</v>
      </c>
      <c r="AQ104" s="1">
        <v>160</v>
      </c>
      <c r="AR104" s="1">
        <v>135</v>
      </c>
    </row>
    <row r="105" spans="1:44" ht="15.6" x14ac:dyDescent="0.3">
      <c r="A105" s="1">
        <v>104</v>
      </c>
      <c r="B105" s="6">
        <v>19</v>
      </c>
      <c r="C105" s="1">
        <v>160</v>
      </c>
      <c r="D105" s="1">
        <v>53</v>
      </c>
      <c r="E105" s="1">
        <v>62.1</v>
      </c>
      <c r="F105" s="1">
        <v>69.900000000000006</v>
      </c>
      <c r="G105" s="1">
        <v>70</v>
      </c>
      <c r="H105" s="1">
        <v>72.099999999999994</v>
      </c>
      <c r="I105" s="1">
        <v>57.3</v>
      </c>
      <c r="J105" s="1">
        <v>17.600000000000001</v>
      </c>
      <c r="K105" s="1">
        <v>14.1</v>
      </c>
      <c r="L105" s="1">
        <v>14.3</v>
      </c>
      <c r="M105" s="1">
        <v>12.4</v>
      </c>
      <c r="N105" s="1">
        <v>12</v>
      </c>
      <c r="O105" s="1">
        <v>22.9</v>
      </c>
      <c r="P105" s="1">
        <v>16.399999999999999</v>
      </c>
      <c r="Q105" s="1">
        <v>16.5</v>
      </c>
      <c r="R105" s="1">
        <v>15.7</v>
      </c>
      <c r="S105" s="1">
        <v>14.2</v>
      </c>
      <c r="T105" s="1">
        <v>64</v>
      </c>
      <c r="U105" s="1">
        <v>53</v>
      </c>
      <c r="V105" s="1">
        <v>51</v>
      </c>
      <c r="W105" s="1">
        <v>48</v>
      </c>
      <c r="X105" s="1">
        <v>45</v>
      </c>
      <c r="Y105" s="1">
        <v>74</v>
      </c>
      <c r="Z105" s="1">
        <v>60</v>
      </c>
      <c r="AA105" s="1">
        <v>60</v>
      </c>
      <c r="AB105" s="1">
        <v>57</v>
      </c>
      <c r="AC105" s="1">
        <v>54</v>
      </c>
      <c r="AD105" s="1">
        <v>87.1</v>
      </c>
      <c r="AE105" s="1">
        <v>177</v>
      </c>
      <c r="AF105" s="1">
        <v>78.099999999999994</v>
      </c>
      <c r="AG105" s="1">
        <v>36.700000000000003</v>
      </c>
      <c r="AH105" s="1">
        <v>76</v>
      </c>
      <c r="AI105" s="1">
        <v>150</v>
      </c>
      <c r="AJ105" s="1">
        <v>49.9</v>
      </c>
      <c r="AK105" s="1">
        <v>260</v>
      </c>
      <c r="AL105" s="1">
        <v>185</v>
      </c>
      <c r="AM105" s="1">
        <v>240</v>
      </c>
      <c r="AN105" s="1">
        <v>190</v>
      </c>
      <c r="AO105" s="1">
        <v>100</v>
      </c>
      <c r="AP105" s="1">
        <v>163</v>
      </c>
      <c r="AQ105" s="1">
        <v>170</v>
      </c>
      <c r="AR105" s="1">
        <v>145</v>
      </c>
    </row>
    <row r="106" spans="1:44" ht="15.6" x14ac:dyDescent="0.3">
      <c r="A106" s="1">
        <v>105</v>
      </c>
      <c r="B106" s="6">
        <v>21</v>
      </c>
      <c r="C106" s="1">
        <v>155</v>
      </c>
      <c r="D106" s="1">
        <v>65</v>
      </c>
      <c r="E106" s="1">
        <v>62</v>
      </c>
      <c r="F106" s="1">
        <v>67.7</v>
      </c>
      <c r="G106" s="1">
        <v>71</v>
      </c>
      <c r="H106" s="1">
        <v>66.599999999999994</v>
      </c>
      <c r="I106" s="1">
        <v>52.2</v>
      </c>
      <c r="J106" s="1">
        <v>17.7</v>
      </c>
      <c r="K106" s="1">
        <v>13.2</v>
      </c>
      <c r="L106" s="1">
        <v>13.5</v>
      </c>
      <c r="M106" s="1">
        <v>12.3</v>
      </c>
      <c r="N106" s="1">
        <v>11.3</v>
      </c>
      <c r="O106" s="1">
        <v>23.8</v>
      </c>
      <c r="P106" s="1">
        <v>15.3</v>
      </c>
      <c r="Q106" s="1">
        <v>16.100000000000001</v>
      </c>
      <c r="R106" s="1">
        <v>15.1</v>
      </c>
      <c r="S106" s="1">
        <v>13.1</v>
      </c>
      <c r="T106" s="1">
        <v>60</v>
      </c>
      <c r="U106" s="1">
        <v>50</v>
      </c>
      <c r="V106" s="1">
        <v>49</v>
      </c>
      <c r="W106" s="1">
        <v>47</v>
      </c>
      <c r="X106" s="1">
        <v>44</v>
      </c>
      <c r="Y106" s="1">
        <v>75</v>
      </c>
      <c r="Z106" s="1">
        <v>57</v>
      </c>
      <c r="AA106" s="1">
        <v>59</v>
      </c>
      <c r="AB106" s="1">
        <v>54</v>
      </c>
      <c r="AC106" s="1">
        <v>51</v>
      </c>
      <c r="AD106" s="1">
        <v>85.7</v>
      </c>
      <c r="AE106" s="1">
        <v>167</v>
      </c>
      <c r="AF106" s="1">
        <v>70.400000000000006</v>
      </c>
      <c r="AG106" s="1">
        <v>36.9</v>
      </c>
      <c r="AH106" s="1">
        <v>72</v>
      </c>
      <c r="AI106" s="1">
        <v>150</v>
      </c>
      <c r="AJ106" s="1">
        <v>50</v>
      </c>
      <c r="AK106" s="1">
        <v>240</v>
      </c>
      <c r="AL106" s="1">
        <v>175</v>
      </c>
      <c r="AM106" s="1">
        <v>225</v>
      </c>
      <c r="AN106" s="1">
        <v>192</v>
      </c>
      <c r="AO106" s="1">
        <v>104</v>
      </c>
      <c r="AP106" s="1">
        <v>155</v>
      </c>
      <c r="AQ106" s="1">
        <v>160</v>
      </c>
      <c r="AR106" s="1">
        <v>140</v>
      </c>
    </row>
    <row r="107" spans="1:44" ht="15.6" x14ac:dyDescent="0.3">
      <c r="A107" s="1">
        <v>106</v>
      </c>
      <c r="B107" s="6">
        <v>21</v>
      </c>
      <c r="C107" s="1">
        <v>155</v>
      </c>
      <c r="D107" s="1">
        <v>54</v>
      </c>
      <c r="E107" s="1">
        <v>60.5</v>
      </c>
      <c r="F107" s="1">
        <v>66.3</v>
      </c>
      <c r="G107" s="1">
        <v>73.599999999999994</v>
      </c>
      <c r="H107" s="1">
        <v>69.400000000000006</v>
      </c>
      <c r="I107" s="1">
        <v>50.5</v>
      </c>
      <c r="J107" s="1">
        <v>16.2</v>
      </c>
      <c r="K107" s="1">
        <v>13.1</v>
      </c>
      <c r="L107" s="1">
        <v>13.9</v>
      </c>
      <c r="M107" s="1">
        <v>13.1</v>
      </c>
      <c r="N107" s="1">
        <v>11</v>
      </c>
      <c r="O107" s="1">
        <v>22.6</v>
      </c>
      <c r="P107" s="1">
        <v>16.2</v>
      </c>
      <c r="Q107" s="1">
        <v>15.7</v>
      </c>
      <c r="R107" s="1">
        <v>15.4</v>
      </c>
      <c r="S107" s="1">
        <v>13</v>
      </c>
      <c r="T107" s="1">
        <v>58</v>
      </c>
      <c r="U107" s="1">
        <v>52</v>
      </c>
      <c r="V107" s="1">
        <v>50</v>
      </c>
      <c r="W107" s="1">
        <v>47</v>
      </c>
      <c r="X107" s="1">
        <v>47</v>
      </c>
      <c r="Y107" s="1">
        <v>66</v>
      </c>
      <c r="Z107" s="1">
        <v>58</v>
      </c>
      <c r="AA107" s="1">
        <v>58</v>
      </c>
      <c r="AB107" s="1">
        <v>55</v>
      </c>
      <c r="AC107" s="1">
        <v>50</v>
      </c>
      <c r="AD107" s="1">
        <v>83.6</v>
      </c>
      <c r="AE107" s="1">
        <v>178</v>
      </c>
      <c r="AF107" s="1">
        <v>70.5</v>
      </c>
      <c r="AG107" s="1">
        <v>33.6</v>
      </c>
      <c r="AH107" s="1">
        <v>72.400000000000006</v>
      </c>
      <c r="AI107" s="1">
        <v>142</v>
      </c>
      <c r="AJ107" s="1">
        <v>49.8</v>
      </c>
      <c r="AK107" s="1">
        <v>245</v>
      </c>
      <c r="AL107" s="1">
        <v>170</v>
      </c>
      <c r="AM107" s="1">
        <v>215</v>
      </c>
      <c r="AN107" s="1">
        <v>178</v>
      </c>
      <c r="AO107" s="1">
        <v>105</v>
      </c>
      <c r="AP107" s="1">
        <v>160</v>
      </c>
      <c r="AQ107" s="1">
        <v>169</v>
      </c>
      <c r="AR107" s="1">
        <v>135</v>
      </c>
    </row>
    <row r="108" spans="1:44" ht="15.6" x14ac:dyDescent="0.3">
      <c r="A108" s="1">
        <v>107</v>
      </c>
      <c r="B108" s="6">
        <v>19</v>
      </c>
      <c r="C108" s="1">
        <v>157</v>
      </c>
      <c r="D108" s="1">
        <v>48</v>
      </c>
      <c r="E108" s="1">
        <v>60.5</v>
      </c>
      <c r="F108" s="1">
        <v>68.5</v>
      </c>
      <c r="G108" s="1">
        <v>73.5</v>
      </c>
      <c r="H108" s="1">
        <v>66.8</v>
      </c>
      <c r="I108" s="1">
        <v>56.9</v>
      </c>
      <c r="J108" s="1">
        <v>15.3</v>
      </c>
      <c r="K108" s="1">
        <v>12.7</v>
      </c>
      <c r="L108" s="1">
        <v>12.4</v>
      </c>
      <c r="M108" s="1">
        <v>11.4</v>
      </c>
      <c r="N108" s="1">
        <v>10.4</v>
      </c>
      <c r="O108" s="1">
        <v>22.9</v>
      </c>
      <c r="P108" s="1">
        <v>15.7</v>
      </c>
      <c r="Q108" s="1">
        <v>15.2</v>
      </c>
      <c r="R108" s="1">
        <v>14.9</v>
      </c>
      <c r="S108" s="1">
        <v>12.4</v>
      </c>
      <c r="T108" s="1">
        <v>58</v>
      </c>
      <c r="U108" s="1">
        <v>45</v>
      </c>
      <c r="V108" s="1">
        <v>45</v>
      </c>
      <c r="W108" s="1">
        <v>44</v>
      </c>
      <c r="X108" s="1">
        <v>40</v>
      </c>
      <c r="Y108" s="1">
        <v>65</v>
      </c>
      <c r="Z108" s="1">
        <v>55</v>
      </c>
      <c r="AA108" s="1">
        <v>54</v>
      </c>
      <c r="AB108" s="1">
        <v>53</v>
      </c>
      <c r="AC108" s="1">
        <v>47</v>
      </c>
      <c r="AD108" s="1">
        <v>81.2</v>
      </c>
      <c r="AE108" s="1">
        <v>172</v>
      </c>
      <c r="AF108" s="1">
        <v>64.7</v>
      </c>
      <c r="AG108" s="1">
        <v>36</v>
      </c>
      <c r="AH108" s="1">
        <v>68.7</v>
      </c>
      <c r="AI108" s="1">
        <v>141</v>
      </c>
      <c r="AJ108" s="1">
        <v>47.1</v>
      </c>
      <c r="AK108" s="1">
        <v>284</v>
      </c>
      <c r="AL108" s="1">
        <v>163</v>
      </c>
      <c r="AM108" s="1">
        <v>210</v>
      </c>
      <c r="AN108" s="1">
        <v>174</v>
      </c>
      <c r="AO108" s="1">
        <v>100</v>
      </c>
      <c r="AP108" s="1">
        <v>163</v>
      </c>
      <c r="AQ108" s="1">
        <v>168</v>
      </c>
      <c r="AR108" s="1">
        <v>142</v>
      </c>
    </row>
    <row r="109" spans="1:44" x14ac:dyDescent="0.3">
      <c r="A109" s="5" t="s">
        <v>44</v>
      </c>
      <c r="B109">
        <f>AVERAGE(B2:B108)</f>
        <v>27.504672897196262</v>
      </c>
      <c r="C109">
        <f>AVERAGE(C2:C108)</f>
        <v>160.71028037383178</v>
      </c>
      <c r="D109">
        <f t="shared" ref="D109:AR109" si="0">AVERAGE(D2:D108)</f>
        <v>58.719626168224302</v>
      </c>
      <c r="E109">
        <f t="shared" si="0"/>
        <v>60.775140186915884</v>
      </c>
      <c r="F109">
        <f t="shared" si="0"/>
        <v>67.437289719626136</v>
      </c>
      <c r="G109">
        <f t="shared" si="0"/>
        <v>73.885607476635499</v>
      </c>
      <c r="H109">
        <f t="shared" si="0"/>
        <v>68.330841121495325</v>
      </c>
      <c r="I109">
        <f t="shared" si="0"/>
        <v>55.927196261682241</v>
      </c>
      <c r="J109">
        <f t="shared" si="0"/>
        <v>16.92336448598131</v>
      </c>
      <c r="K109">
        <f t="shared" si="0"/>
        <v>13.215887850467286</v>
      </c>
      <c r="L109">
        <f t="shared" si="0"/>
        <v>13.501682242990661</v>
      </c>
      <c r="M109">
        <f t="shared" si="0"/>
        <v>12.653738317757004</v>
      </c>
      <c r="N109">
        <f t="shared" si="0"/>
        <v>11.241869158878499</v>
      </c>
      <c r="O109">
        <f t="shared" si="0"/>
        <v>19.048598130841121</v>
      </c>
      <c r="P109">
        <f t="shared" si="0"/>
        <v>15.488785046728969</v>
      </c>
      <c r="Q109">
        <f t="shared" si="0"/>
        <v>15.942710280373831</v>
      </c>
      <c r="R109">
        <f t="shared" si="0"/>
        <v>15.061495327102806</v>
      </c>
      <c r="S109">
        <f t="shared" si="0"/>
        <v>13.157943925233647</v>
      </c>
      <c r="T109">
        <f t="shared" si="0"/>
        <v>60.971962616822431</v>
      </c>
      <c r="U109">
        <f t="shared" si="0"/>
        <v>50.682242990654203</v>
      </c>
      <c r="V109">
        <f t="shared" si="0"/>
        <v>51.196261682242991</v>
      </c>
      <c r="W109">
        <f t="shared" si="0"/>
        <v>48.364485981308412</v>
      </c>
      <c r="X109">
        <f t="shared" si="0"/>
        <v>45.560747663551403</v>
      </c>
      <c r="Y109">
        <f t="shared" si="0"/>
        <v>65.747663551401871</v>
      </c>
      <c r="Z109">
        <f t="shared" si="0"/>
        <v>59.813084112149532</v>
      </c>
      <c r="AA109">
        <f t="shared" si="0"/>
        <v>60.214953271028037</v>
      </c>
      <c r="AB109">
        <f t="shared" si="0"/>
        <v>57.214953271028037</v>
      </c>
      <c r="AC109">
        <f t="shared" si="0"/>
        <v>52.037383177570092</v>
      </c>
      <c r="AD109">
        <f t="shared" si="0"/>
        <v>85.872616822429876</v>
      </c>
      <c r="AE109">
        <f t="shared" si="0"/>
        <v>179.7663551401869</v>
      </c>
      <c r="AF109">
        <f t="shared" si="0"/>
        <v>71.605700934579431</v>
      </c>
      <c r="AG109">
        <f t="shared" si="0"/>
        <v>33.46766355140187</v>
      </c>
      <c r="AH109">
        <f t="shared" si="0"/>
        <v>71.869813084112153</v>
      </c>
      <c r="AI109">
        <f t="shared" si="0"/>
        <v>151.51401869158877</v>
      </c>
      <c r="AJ109">
        <f t="shared" si="0"/>
        <v>49.843177570093438</v>
      </c>
      <c r="AK109">
        <f t="shared" si="0"/>
        <v>256.78504672897196</v>
      </c>
      <c r="AL109">
        <f t="shared" si="0"/>
        <v>177.07102803738317</v>
      </c>
      <c r="AM109">
        <f t="shared" si="0"/>
        <v>212.20560747663552</v>
      </c>
      <c r="AN109">
        <f t="shared" si="0"/>
        <v>218.61682242990653</v>
      </c>
      <c r="AO109">
        <f t="shared" si="0"/>
        <v>101.76168224299066</v>
      </c>
      <c r="AP109">
        <f t="shared" si="0"/>
        <v>169.49532710280374</v>
      </c>
      <c r="AQ109">
        <f t="shared" si="0"/>
        <v>167.44859813084113</v>
      </c>
      <c r="AR109">
        <f t="shared" si="0"/>
        <v>141.11214953271028</v>
      </c>
    </row>
    <row r="110" spans="1:44" x14ac:dyDescent="0.3">
      <c r="A110" s="5" t="s">
        <v>45</v>
      </c>
      <c r="B110">
        <f>STDEV(B2:B108)</f>
        <v>9.0192392179850547</v>
      </c>
      <c r="C110">
        <f>STDEV(C2:C108)</f>
        <v>5.9399659261369306</v>
      </c>
      <c r="D110">
        <f t="shared" ref="D110:AR110" si="1">STDEV(D2:D108)</f>
        <v>10.542630791689266</v>
      </c>
      <c r="E110">
        <f t="shared" si="1"/>
        <v>4.2059352412688362</v>
      </c>
      <c r="F110">
        <f t="shared" si="1"/>
        <v>4.3396953571223378</v>
      </c>
      <c r="G110">
        <f t="shared" si="1"/>
        <v>4.6793055398251049</v>
      </c>
      <c r="H110">
        <f t="shared" si="1"/>
        <v>4.3145740561311774</v>
      </c>
      <c r="I110">
        <f t="shared" si="1"/>
        <v>3.6206495806203427</v>
      </c>
      <c r="J110">
        <f t="shared" si="1"/>
        <v>1.607211310340164</v>
      </c>
      <c r="K110">
        <f t="shared" si="1"/>
        <v>1.0077201555154722</v>
      </c>
      <c r="L110">
        <f t="shared" si="1"/>
        <v>0.99181602636447341</v>
      </c>
      <c r="M110">
        <f t="shared" si="1"/>
        <v>0.86173095149424739</v>
      </c>
      <c r="N110">
        <f t="shared" si="1"/>
        <v>1.1599561888613115</v>
      </c>
      <c r="O110">
        <f t="shared" si="1"/>
        <v>3.1532961037792937</v>
      </c>
      <c r="P110">
        <f t="shared" si="1"/>
        <v>1.1990819682435159</v>
      </c>
      <c r="Q110">
        <f t="shared" si="1"/>
        <v>1.2060684373815747</v>
      </c>
      <c r="R110">
        <f t="shared" si="1"/>
        <v>0.88976126089701879</v>
      </c>
      <c r="S110">
        <f t="shared" si="1"/>
        <v>1.0738782987841509</v>
      </c>
      <c r="T110">
        <f t="shared" si="1"/>
        <v>3.8398554019680575</v>
      </c>
      <c r="U110">
        <f t="shared" si="1"/>
        <v>3.352267975849776</v>
      </c>
      <c r="V110">
        <f t="shared" si="1"/>
        <v>4.2702111041812234</v>
      </c>
      <c r="W110">
        <f t="shared" si="1"/>
        <v>3.8224572837537871</v>
      </c>
      <c r="X110">
        <f t="shared" si="1"/>
        <v>3.86854165417218</v>
      </c>
      <c r="Y110">
        <f t="shared" si="1"/>
        <v>5.8002821303273526</v>
      </c>
      <c r="Z110">
        <f t="shared" si="1"/>
        <v>4.3440065870930091</v>
      </c>
      <c r="AA110">
        <f t="shared" si="1"/>
        <v>4.5785142959450473</v>
      </c>
      <c r="AB110">
        <f t="shared" si="1"/>
        <v>4.4510504110767766</v>
      </c>
      <c r="AC110">
        <f t="shared" si="1"/>
        <v>3.9428110689423992</v>
      </c>
      <c r="AD110">
        <f t="shared" si="1"/>
        <v>5.0227601478403487</v>
      </c>
      <c r="AE110">
        <f t="shared" si="1"/>
        <v>9.0871871639100128</v>
      </c>
      <c r="AF110">
        <f t="shared" si="1"/>
        <v>4.265297245088715</v>
      </c>
      <c r="AG110">
        <f t="shared" si="1"/>
        <v>3.849385782771404</v>
      </c>
      <c r="AH110">
        <f t="shared" si="1"/>
        <v>4.0563988540139961</v>
      </c>
      <c r="AI110">
        <f t="shared" si="1"/>
        <v>10.477617190928829</v>
      </c>
      <c r="AJ110">
        <f t="shared" si="1"/>
        <v>3.0709634030525952</v>
      </c>
      <c r="AK110">
        <f t="shared" si="1"/>
        <v>14.340882342649644</v>
      </c>
      <c r="AL110">
        <f t="shared" si="1"/>
        <v>10.775242494717286</v>
      </c>
      <c r="AM110">
        <f t="shared" si="1"/>
        <v>19.844555509103895</v>
      </c>
      <c r="AN110">
        <f t="shared" si="1"/>
        <v>27.29629350048096</v>
      </c>
      <c r="AO110">
        <f t="shared" si="1"/>
        <v>9.4380666878200383</v>
      </c>
      <c r="AP110">
        <f t="shared" si="1"/>
        <v>8.91402735122624</v>
      </c>
      <c r="AQ110">
        <f t="shared" si="1"/>
        <v>8.5033108367290815</v>
      </c>
      <c r="AR110">
        <f t="shared" si="1"/>
        <v>8.4867567230092202</v>
      </c>
    </row>
    <row r="111" spans="1:44" x14ac:dyDescent="0.3">
      <c r="A111" s="5" t="s">
        <v>46</v>
      </c>
      <c r="B111">
        <f>MIN(B2:B108)</f>
        <v>17</v>
      </c>
      <c r="C111">
        <f>MIN(C2:C108)</f>
        <v>150</v>
      </c>
      <c r="D111">
        <f t="shared" ref="D111:AR111" si="2">MIN(D2:D108)</f>
        <v>35</v>
      </c>
      <c r="E111">
        <f t="shared" si="2"/>
        <v>50.2</v>
      </c>
      <c r="F111">
        <f t="shared" si="2"/>
        <v>56.7</v>
      </c>
      <c r="G111">
        <f t="shared" si="2"/>
        <v>62.8</v>
      </c>
      <c r="H111">
        <f t="shared" si="2"/>
        <v>52.5</v>
      </c>
      <c r="I111">
        <f t="shared" si="2"/>
        <v>46.7</v>
      </c>
      <c r="J111">
        <f t="shared" si="2"/>
        <v>12.8</v>
      </c>
      <c r="K111">
        <f t="shared" si="2"/>
        <v>10.6</v>
      </c>
      <c r="L111">
        <f t="shared" si="2"/>
        <v>11.5</v>
      </c>
      <c r="M111">
        <f t="shared" si="2"/>
        <v>10.6</v>
      </c>
      <c r="N111">
        <f t="shared" si="2"/>
        <v>9</v>
      </c>
      <c r="O111">
        <f t="shared" si="2"/>
        <v>12</v>
      </c>
      <c r="P111">
        <f t="shared" si="2"/>
        <v>11.6</v>
      </c>
      <c r="Q111">
        <f t="shared" si="2"/>
        <v>11.4</v>
      </c>
      <c r="R111">
        <f t="shared" si="2"/>
        <v>13.2</v>
      </c>
      <c r="S111">
        <f t="shared" si="2"/>
        <v>10.4</v>
      </c>
      <c r="T111">
        <f t="shared" si="2"/>
        <v>51</v>
      </c>
      <c r="U111">
        <f t="shared" si="2"/>
        <v>44</v>
      </c>
      <c r="V111">
        <f t="shared" si="2"/>
        <v>40</v>
      </c>
      <c r="W111">
        <f t="shared" si="2"/>
        <v>38</v>
      </c>
      <c r="X111">
        <f t="shared" si="2"/>
        <v>31</v>
      </c>
      <c r="Y111">
        <f t="shared" si="2"/>
        <v>48</v>
      </c>
      <c r="Z111">
        <f t="shared" si="2"/>
        <v>53</v>
      </c>
      <c r="AA111">
        <f t="shared" si="2"/>
        <v>50</v>
      </c>
      <c r="AB111">
        <f t="shared" si="2"/>
        <v>48</v>
      </c>
      <c r="AC111">
        <f t="shared" si="2"/>
        <v>44</v>
      </c>
      <c r="AD111">
        <f t="shared" si="2"/>
        <v>70.400000000000006</v>
      </c>
      <c r="AE111">
        <f t="shared" si="2"/>
        <v>158</v>
      </c>
      <c r="AF111">
        <f t="shared" si="2"/>
        <v>62.5</v>
      </c>
      <c r="AG111">
        <f t="shared" si="2"/>
        <v>24.5</v>
      </c>
      <c r="AH111">
        <f t="shared" si="2"/>
        <v>58.9</v>
      </c>
      <c r="AI111">
        <f t="shared" si="2"/>
        <v>129</v>
      </c>
      <c r="AJ111">
        <f t="shared" si="2"/>
        <v>43.1</v>
      </c>
      <c r="AK111">
        <f t="shared" si="2"/>
        <v>220</v>
      </c>
      <c r="AL111">
        <f t="shared" si="2"/>
        <v>135</v>
      </c>
      <c r="AM111">
        <f t="shared" si="2"/>
        <v>165</v>
      </c>
      <c r="AN111">
        <f t="shared" si="2"/>
        <v>135</v>
      </c>
      <c r="AO111">
        <f t="shared" si="2"/>
        <v>80</v>
      </c>
      <c r="AP111">
        <f t="shared" si="2"/>
        <v>149</v>
      </c>
      <c r="AQ111">
        <f t="shared" si="2"/>
        <v>140</v>
      </c>
      <c r="AR111">
        <f t="shared" si="2"/>
        <v>112</v>
      </c>
    </row>
    <row r="112" spans="1:44" x14ac:dyDescent="0.3">
      <c r="A112" s="5" t="s">
        <v>47</v>
      </c>
      <c r="B112">
        <f>MAX(B2:B108)</f>
        <v>52</v>
      </c>
      <c r="C112">
        <f>MAX(C2:C108)</f>
        <v>180</v>
      </c>
      <c r="D112">
        <f t="shared" ref="D112:AR112" si="3">MAX(D2:D108)</f>
        <v>90</v>
      </c>
      <c r="E112">
        <f t="shared" si="3"/>
        <v>71.5</v>
      </c>
      <c r="F112">
        <f t="shared" si="3"/>
        <v>81.3</v>
      </c>
      <c r="G112">
        <f t="shared" si="3"/>
        <v>84.9</v>
      </c>
      <c r="H112">
        <f t="shared" si="3"/>
        <v>78.7</v>
      </c>
      <c r="I112">
        <f t="shared" si="3"/>
        <v>67.599999999999994</v>
      </c>
      <c r="J112">
        <f t="shared" si="3"/>
        <v>20.100000000000001</v>
      </c>
      <c r="K112">
        <f t="shared" si="3"/>
        <v>16.2</v>
      </c>
      <c r="L112">
        <f t="shared" si="3"/>
        <v>17.8</v>
      </c>
      <c r="M112">
        <f t="shared" si="3"/>
        <v>16.3</v>
      </c>
      <c r="N112">
        <f t="shared" si="3"/>
        <v>16.8</v>
      </c>
      <c r="O112">
        <f t="shared" si="3"/>
        <v>24.8</v>
      </c>
      <c r="P112">
        <f t="shared" si="3"/>
        <v>18.5</v>
      </c>
      <c r="Q112">
        <f t="shared" si="3"/>
        <v>19.600000000000001</v>
      </c>
      <c r="R112">
        <f t="shared" si="3"/>
        <v>17.600000000000001</v>
      </c>
      <c r="S112">
        <f t="shared" si="3"/>
        <v>16.899999999999999</v>
      </c>
      <c r="T112">
        <f t="shared" si="3"/>
        <v>73</v>
      </c>
      <c r="U112">
        <f t="shared" si="3"/>
        <v>60</v>
      </c>
      <c r="V112">
        <f t="shared" si="3"/>
        <v>66</v>
      </c>
      <c r="W112">
        <f t="shared" si="3"/>
        <v>62</v>
      </c>
      <c r="X112">
        <f t="shared" si="3"/>
        <v>57</v>
      </c>
      <c r="Y112">
        <f t="shared" si="3"/>
        <v>82</v>
      </c>
      <c r="Z112">
        <f t="shared" si="3"/>
        <v>78</v>
      </c>
      <c r="AA112">
        <f t="shared" si="3"/>
        <v>75</v>
      </c>
      <c r="AB112">
        <f t="shared" si="3"/>
        <v>68</v>
      </c>
      <c r="AC112">
        <f t="shared" si="3"/>
        <v>65</v>
      </c>
      <c r="AD112">
        <f t="shared" si="3"/>
        <v>96.3</v>
      </c>
      <c r="AE112">
        <f t="shared" si="3"/>
        <v>202</v>
      </c>
      <c r="AF112">
        <f t="shared" si="3"/>
        <v>82.4</v>
      </c>
      <c r="AG112">
        <f t="shared" si="3"/>
        <v>43.9</v>
      </c>
      <c r="AH112">
        <f t="shared" si="3"/>
        <v>81.400000000000006</v>
      </c>
      <c r="AI112">
        <f t="shared" si="3"/>
        <v>194</v>
      </c>
      <c r="AJ112">
        <f t="shared" si="3"/>
        <v>59.2</v>
      </c>
      <c r="AK112">
        <f t="shared" si="3"/>
        <v>290</v>
      </c>
      <c r="AL112">
        <f t="shared" si="3"/>
        <v>204</v>
      </c>
      <c r="AM112">
        <f t="shared" si="3"/>
        <v>256</v>
      </c>
      <c r="AN112">
        <f t="shared" si="3"/>
        <v>265</v>
      </c>
      <c r="AO112">
        <f t="shared" si="3"/>
        <v>126</v>
      </c>
      <c r="AP112">
        <f t="shared" si="3"/>
        <v>194</v>
      </c>
      <c r="AQ112">
        <f t="shared" si="3"/>
        <v>188</v>
      </c>
      <c r="AR112">
        <f t="shared" si="3"/>
        <v>167</v>
      </c>
    </row>
    <row r="113" spans="1:44" x14ac:dyDescent="0.3">
      <c r="A113" s="5" t="s">
        <v>48</v>
      </c>
      <c r="B113">
        <f>VAR(B2:B108)</f>
        <v>81.346676071239656</v>
      </c>
      <c r="C113">
        <f>VAR(C2:C108)</f>
        <v>35.283195203667759</v>
      </c>
      <c r="D113">
        <f t="shared" ref="D113:AR113" si="4">VAR(D2:D108)</f>
        <v>111.14706400987464</v>
      </c>
      <c r="E113">
        <f t="shared" si="4"/>
        <v>17.689891253747142</v>
      </c>
      <c r="F113">
        <f t="shared" si="4"/>
        <v>18.832955792629175</v>
      </c>
      <c r="G113">
        <f t="shared" si="4"/>
        <v>21.895900335037918</v>
      </c>
      <c r="H113">
        <f t="shared" si="4"/>
        <v>18.615549285840238</v>
      </c>
      <c r="I113">
        <f t="shared" si="4"/>
        <v>13.109103385646264</v>
      </c>
      <c r="J113">
        <f t="shared" si="4"/>
        <v>2.5831281960853465</v>
      </c>
      <c r="K113">
        <f t="shared" si="4"/>
        <v>1.0154999118321275</v>
      </c>
      <c r="L113">
        <f t="shared" si="4"/>
        <v>0.98369903015341387</v>
      </c>
      <c r="M113">
        <f t="shared" si="4"/>
        <v>0.74258023276318086</v>
      </c>
      <c r="N113">
        <f t="shared" si="4"/>
        <v>1.3454983600776582</v>
      </c>
      <c r="O113">
        <f t="shared" si="4"/>
        <v>9.9432763181096746</v>
      </c>
      <c r="P113">
        <f t="shared" si="4"/>
        <v>1.437797566566744</v>
      </c>
      <c r="Q113">
        <f t="shared" si="4"/>
        <v>1.4546010756480332</v>
      </c>
      <c r="R113">
        <f t="shared" si="4"/>
        <v>0.79167510139305275</v>
      </c>
      <c r="S113">
        <f t="shared" si="4"/>
        <v>1.1532146005995418</v>
      </c>
      <c r="T113">
        <f t="shared" si="4"/>
        <v>14.744489508023273</v>
      </c>
      <c r="U113">
        <f t="shared" si="4"/>
        <v>11.237700581907953</v>
      </c>
      <c r="V113">
        <f t="shared" si="4"/>
        <v>18.234702874272621</v>
      </c>
      <c r="W113">
        <f t="shared" si="4"/>
        <v>14.611179686122382</v>
      </c>
      <c r="X113">
        <f t="shared" si="4"/>
        <v>14.965614530065226</v>
      </c>
      <c r="Y113">
        <f t="shared" si="4"/>
        <v>33.643272791394807</v>
      </c>
      <c r="Z113">
        <f t="shared" si="4"/>
        <v>18.870393228707457</v>
      </c>
      <c r="AA113">
        <f t="shared" si="4"/>
        <v>20.962793158173174</v>
      </c>
      <c r="AB113">
        <f t="shared" si="4"/>
        <v>19.811849761946739</v>
      </c>
      <c r="AC113">
        <f t="shared" si="4"/>
        <v>15.545759125374705</v>
      </c>
      <c r="AD113">
        <f t="shared" si="4"/>
        <v>25.2281195027332</v>
      </c>
      <c r="AE113">
        <f t="shared" si="4"/>
        <v>82.576970551930899</v>
      </c>
      <c r="AF113">
        <f t="shared" si="4"/>
        <v>18.192760588961384</v>
      </c>
      <c r="AG113">
        <f t="shared" si="4"/>
        <v>14.817770904602614</v>
      </c>
      <c r="AH113">
        <f t="shared" si="4"/>
        <v>16.454371662846064</v>
      </c>
      <c r="AI113">
        <f t="shared" si="4"/>
        <v>109.7804619996473</v>
      </c>
      <c r="AJ113">
        <f t="shared" si="4"/>
        <v>9.4308162228883763</v>
      </c>
      <c r="AK113">
        <f t="shared" si="4"/>
        <v>205.66090636572034</v>
      </c>
      <c r="AL113">
        <f t="shared" si="4"/>
        <v>116.10585081996122</v>
      </c>
      <c r="AM113">
        <f t="shared" si="4"/>
        <v>393.8063833539058</v>
      </c>
      <c r="AN113">
        <f t="shared" si="4"/>
        <v>745.08763886439908</v>
      </c>
      <c r="AO113">
        <f t="shared" si="4"/>
        <v>89.077102803738299</v>
      </c>
      <c r="AP113">
        <f t="shared" si="4"/>
        <v>79.459883618409492</v>
      </c>
      <c r="AQ113">
        <f t="shared" si="4"/>
        <v>72.30629518603422</v>
      </c>
      <c r="AR113">
        <f t="shared" si="4"/>
        <v>72.025039675542203</v>
      </c>
    </row>
    <row r="114" spans="1:44" x14ac:dyDescent="0.3">
      <c r="A114" s="5" t="s">
        <v>54</v>
      </c>
      <c r="E114">
        <f>CORREL($C$2:$C$108,E2:E108)</f>
        <v>0.34494597829911416</v>
      </c>
      <c r="F114">
        <f t="shared" ref="F114:AR114" si="5">CORREL($C$2:$C$108,F2:F108)</f>
        <v>0.43727595328147434</v>
      </c>
      <c r="G114">
        <f t="shared" si="5"/>
        <v>0.61591074504474641</v>
      </c>
      <c r="H114">
        <f t="shared" si="5"/>
        <v>0.52983482276763783</v>
      </c>
      <c r="I114">
        <f t="shared" si="5"/>
        <v>0.31832056848119572</v>
      </c>
      <c r="J114">
        <f t="shared" si="5"/>
        <v>0.14508921709470682</v>
      </c>
      <c r="K114">
        <f t="shared" si="5"/>
        <v>0.17272339376502652</v>
      </c>
      <c r="L114">
        <f t="shared" si="5"/>
        <v>0.22113019519639376</v>
      </c>
      <c r="M114">
        <f t="shared" si="5"/>
        <v>0.18525639216523968</v>
      </c>
      <c r="N114">
        <f t="shared" si="5"/>
        <v>0.19666984455272848</v>
      </c>
      <c r="O114">
        <f t="shared" si="5"/>
        <v>0.15654369421865152</v>
      </c>
      <c r="P114">
        <f t="shared" si="5"/>
        <v>0.13106519019399843</v>
      </c>
      <c r="Q114">
        <f t="shared" si="5"/>
        <v>0.10605169154622836</v>
      </c>
      <c r="R114">
        <f t="shared" si="5"/>
        <v>0.21961911889776203</v>
      </c>
      <c r="S114">
        <f t="shared" si="5"/>
        <v>0.22878889131159258</v>
      </c>
      <c r="T114">
        <f t="shared" si="5"/>
        <v>0.22381933311066379</v>
      </c>
      <c r="U114">
        <f t="shared" si="5"/>
        <v>0.17394599448479262</v>
      </c>
      <c r="V114">
        <f t="shared" si="5"/>
        <v>0.13913298381204264</v>
      </c>
      <c r="W114">
        <f t="shared" si="5"/>
        <v>9.3611009863976052E-2</v>
      </c>
      <c r="X114">
        <f t="shared" si="5"/>
        <v>7.857179313422398E-2</v>
      </c>
      <c r="Y114">
        <f t="shared" si="5"/>
        <v>0.21718583006607489</v>
      </c>
      <c r="Z114">
        <f t="shared" si="5"/>
        <v>0.26514342341800295</v>
      </c>
      <c r="AA114">
        <f t="shared" si="5"/>
        <v>0.30652969170617417</v>
      </c>
      <c r="AB114">
        <f t="shared" si="5"/>
        <v>0.27320311168825429</v>
      </c>
      <c r="AC114">
        <f t="shared" si="5"/>
        <v>0.2320846795346817</v>
      </c>
      <c r="AD114">
        <f t="shared" si="5"/>
        <v>0.40157662559451529</v>
      </c>
      <c r="AE114">
        <f t="shared" si="5"/>
        <v>0.65047217390575995</v>
      </c>
      <c r="AF114">
        <f t="shared" si="5"/>
        <v>0.39794167416262444</v>
      </c>
      <c r="AG114">
        <f t="shared" si="5"/>
        <v>0.14717811761174751</v>
      </c>
      <c r="AH114">
        <f t="shared" si="5"/>
        <v>0.3688541231329826</v>
      </c>
      <c r="AI114">
        <f t="shared" si="5"/>
        <v>0.3357442296778938</v>
      </c>
      <c r="AJ114">
        <f t="shared" si="5"/>
        <v>0.2829650640948364</v>
      </c>
      <c r="AK114">
        <f t="shared" si="5"/>
        <v>0.57105186655861817</v>
      </c>
      <c r="AL114">
        <f t="shared" si="5"/>
        <v>0.41695161338124614</v>
      </c>
      <c r="AM114">
        <f t="shared" si="5"/>
        <v>0.28550743840620957</v>
      </c>
      <c r="AN114">
        <f t="shared" si="5"/>
        <v>0.24473062261731968</v>
      </c>
      <c r="AO114">
        <f t="shared" si="5"/>
        <v>0.18941567302616802</v>
      </c>
      <c r="AP114">
        <f t="shared" si="5"/>
        <v>0.58339405662873733</v>
      </c>
      <c r="AQ114">
        <f t="shared" si="5"/>
        <v>0.53304254417256514</v>
      </c>
      <c r="AR114">
        <f t="shared" si="5"/>
        <v>0.37530645549125663</v>
      </c>
    </row>
    <row r="115" spans="1:44" x14ac:dyDescent="0.3">
      <c r="A115" t="s">
        <v>55</v>
      </c>
      <c r="E115">
        <f>CORREL($D$2:$D$108,E2:E108)</f>
        <v>0.11944869909858324</v>
      </c>
      <c r="F115">
        <f t="shared" ref="F115:AR115" si="6">CORREL($D$2:$D$108,F2:F108)</f>
        <v>0.1795018724401819</v>
      </c>
      <c r="G115">
        <f t="shared" si="6"/>
        <v>0.31622511338997633</v>
      </c>
      <c r="H115">
        <f t="shared" si="6"/>
        <v>0.28463998243323752</v>
      </c>
      <c r="I115">
        <f t="shared" si="6"/>
        <v>8.0102406476552243E-2</v>
      </c>
      <c r="J115">
        <f t="shared" si="6"/>
        <v>0.37459221144314103</v>
      </c>
      <c r="K115">
        <f t="shared" si="6"/>
        <v>0.4695452476615572</v>
      </c>
      <c r="L115">
        <f t="shared" si="6"/>
        <v>0.49475258637154335</v>
      </c>
      <c r="M115">
        <f t="shared" si="6"/>
        <v>0.55676201335604447</v>
      </c>
      <c r="N115">
        <f t="shared" si="6"/>
        <v>0.42682066809964275</v>
      </c>
      <c r="O115">
        <f t="shared" si="6"/>
        <v>0.12527653107936396</v>
      </c>
      <c r="P115">
        <f t="shared" si="6"/>
        <v>0.42407831555698794</v>
      </c>
      <c r="Q115">
        <f t="shared" si="6"/>
        <v>0.29715837026693998</v>
      </c>
      <c r="R115">
        <f t="shared" si="6"/>
        <v>0.50733398349916137</v>
      </c>
      <c r="S115">
        <f t="shared" si="6"/>
        <v>0.5359965304814045</v>
      </c>
      <c r="T115">
        <f t="shared" si="6"/>
        <v>0.55140940497453372</v>
      </c>
      <c r="U115">
        <f t="shared" si="6"/>
        <v>0.55454986425708985</v>
      </c>
      <c r="V115">
        <f t="shared" si="6"/>
        <v>0.58505104634847072</v>
      </c>
      <c r="W115">
        <f t="shared" si="6"/>
        <v>0.52273128813526848</v>
      </c>
      <c r="X115">
        <f t="shared" si="6"/>
        <v>0.55071241247028213</v>
      </c>
      <c r="Y115">
        <f t="shared" si="6"/>
        <v>0.48310186450321635</v>
      </c>
      <c r="Z115">
        <f t="shared" si="6"/>
        <v>0.66338167677235804</v>
      </c>
      <c r="AA115">
        <f t="shared" si="6"/>
        <v>0.62491958276636062</v>
      </c>
      <c r="AB115">
        <f t="shared" si="6"/>
        <v>0.56682214011368748</v>
      </c>
      <c r="AC115">
        <f t="shared" si="6"/>
        <v>0.59079064319059071</v>
      </c>
      <c r="AD115">
        <f t="shared" si="6"/>
        <v>0.49240586485887655</v>
      </c>
      <c r="AE115">
        <f t="shared" si="6"/>
        <v>0.37813408939390769</v>
      </c>
      <c r="AF115">
        <f t="shared" si="6"/>
        <v>0.6186363190608497</v>
      </c>
      <c r="AG115">
        <f t="shared" si="6"/>
        <v>0.48544998117441401</v>
      </c>
      <c r="AH115">
        <f t="shared" si="6"/>
        <v>0.36384010454370908</v>
      </c>
      <c r="AI115">
        <f t="shared" si="6"/>
        <v>0.77815964217555456</v>
      </c>
      <c r="AJ115">
        <f t="shared" si="6"/>
        <v>0.53791109722923236</v>
      </c>
      <c r="AK115">
        <f t="shared" si="6"/>
        <v>0.15409456974233074</v>
      </c>
      <c r="AL115">
        <f t="shared" si="6"/>
        <v>0.46976818308359131</v>
      </c>
      <c r="AM115">
        <f t="shared" si="6"/>
        <v>0.21135586425409489</v>
      </c>
      <c r="AN115">
        <f t="shared" si="6"/>
        <v>0.48411503980654835</v>
      </c>
      <c r="AO115">
        <f t="shared" si="6"/>
        <v>-0.1170592647194833</v>
      </c>
      <c r="AP115">
        <f t="shared" si="6"/>
        <v>0.34922723325168015</v>
      </c>
      <c r="AQ115">
        <f t="shared" si="6"/>
        <v>0.25839825850369946</v>
      </c>
      <c r="AR115">
        <f t="shared" si="6"/>
        <v>0.20669987323952463</v>
      </c>
    </row>
    <row r="116" spans="1:44" x14ac:dyDescent="0.3">
      <c r="A116" t="s">
        <v>60</v>
      </c>
      <c r="B116">
        <f>SKEW(B2:B108)</f>
        <v>0.88603160839558004</v>
      </c>
      <c r="C116">
        <f t="shared" ref="C116:AR116" si="7">SKEW(C2:C108)</f>
        <v>0.47147305805405493</v>
      </c>
      <c r="D116">
        <f t="shared" si="7"/>
        <v>0.34000353813221329</v>
      </c>
      <c r="E116">
        <f t="shared" si="7"/>
        <v>0.3215046941155239</v>
      </c>
      <c r="F116">
        <f t="shared" si="7"/>
        <v>4.5937241641582707E-2</v>
      </c>
      <c r="G116">
        <f t="shared" si="7"/>
        <v>-0.15223272795055282</v>
      </c>
      <c r="H116">
        <f t="shared" si="7"/>
        <v>-0.31870331547148767</v>
      </c>
      <c r="I116">
        <f t="shared" si="7"/>
        <v>5.3609823937428528E-3</v>
      </c>
      <c r="J116">
        <f t="shared" si="7"/>
        <v>-2.8382167728452607E-2</v>
      </c>
      <c r="K116">
        <f t="shared" si="7"/>
        <v>0.21885108940021483</v>
      </c>
      <c r="L116">
        <f t="shared" si="7"/>
        <v>0.904233991981507</v>
      </c>
      <c r="M116">
        <f t="shared" si="7"/>
        <v>0.67803650303354823</v>
      </c>
      <c r="N116">
        <f t="shared" si="7"/>
        <v>1.3914619287261851</v>
      </c>
      <c r="O116">
        <f t="shared" si="7"/>
        <v>-0.45492006870167823</v>
      </c>
      <c r="P116">
        <f t="shared" si="7"/>
        <v>-0.17623255732552645</v>
      </c>
      <c r="Q116">
        <f t="shared" si="7"/>
        <v>-6.0537321539143082E-2</v>
      </c>
      <c r="R116">
        <f t="shared" si="7"/>
        <v>8.436781166668272E-3</v>
      </c>
      <c r="S116">
        <f t="shared" si="7"/>
        <v>0.41841864641285986</v>
      </c>
      <c r="T116">
        <f t="shared" si="7"/>
        <v>0.24493370716676746</v>
      </c>
      <c r="U116">
        <f t="shared" si="7"/>
        <v>0.16101942889040657</v>
      </c>
      <c r="V116">
        <f t="shared" si="7"/>
        <v>0.55832193489569582</v>
      </c>
      <c r="W116">
        <f t="shared" si="7"/>
        <v>0.59941184283554416</v>
      </c>
      <c r="X116">
        <f t="shared" si="7"/>
        <v>5.3884024005116701E-2</v>
      </c>
      <c r="Y116">
        <f t="shared" si="7"/>
        <v>0.14150752179729403</v>
      </c>
      <c r="Z116">
        <f t="shared" si="7"/>
        <v>0.85617062566569346</v>
      </c>
      <c r="AA116">
        <f t="shared" si="7"/>
        <v>0.29799238225433344</v>
      </c>
      <c r="AB116">
        <f t="shared" si="7"/>
        <v>0.36299913997298883</v>
      </c>
      <c r="AC116">
        <f t="shared" si="7"/>
        <v>0.42711857242419943</v>
      </c>
      <c r="AD116">
        <f t="shared" si="7"/>
        <v>-0.29698391659369183</v>
      </c>
      <c r="AE116">
        <f t="shared" si="7"/>
        <v>0.16900627117988126</v>
      </c>
      <c r="AF116">
        <f t="shared" si="7"/>
        <v>0.28556851340778683</v>
      </c>
      <c r="AG116">
        <f t="shared" si="7"/>
        <v>-0.10568846913804325</v>
      </c>
      <c r="AH116">
        <f t="shared" si="7"/>
        <v>-0.32564573132967795</v>
      </c>
      <c r="AI116">
        <f t="shared" si="7"/>
        <v>0.80828280918997841</v>
      </c>
      <c r="AJ116">
        <f t="shared" si="7"/>
        <v>0.54462428789657991</v>
      </c>
      <c r="AK116">
        <f t="shared" si="7"/>
        <v>-8.52247117711179E-2</v>
      </c>
      <c r="AL116">
        <f t="shared" si="7"/>
        <v>-0.33412758133538972</v>
      </c>
      <c r="AM116">
        <f t="shared" si="7"/>
        <v>-0.2061654125773798</v>
      </c>
      <c r="AN116">
        <f t="shared" si="7"/>
        <v>-0.71536514584641742</v>
      </c>
      <c r="AO116">
        <f t="shared" si="7"/>
        <v>7.9608627712018321E-2</v>
      </c>
      <c r="AP116">
        <f t="shared" si="7"/>
        <v>0.14737187204903243</v>
      </c>
      <c r="AQ116">
        <f t="shared" si="7"/>
        <v>-0.1666864343105566</v>
      </c>
      <c r="AR116">
        <f t="shared" si="7"/>
        <v>-1.8791684182674129E-2</v>
      </c>
    </row>
    <row r="117" spans="1:44" x14ac:dyDescent="0.3">
      <c r="A117" t="s">
        <v>61</v>
      </c>
      <c r="B117">
        <f>KURT(B2:B108)</f>
        <v>-0.23763852502983607</v>
      </c>
      <c r="C117">
        <f t="shared" ref="C117:AR117" si="8">KURT(C2:C108)</f>
        <v>0.45552669077192176</v>
      </c>
      <c r="D117">
        <f t="shared" si="8"/>
        <v>-0.19013541768955777</v>
      </c>
      <c r="E117">
        <f t="shared" si="8"/>
        <v>6.1542271036150176E-3</v>
      </c>
      <c r="F117">
        <f t="shared" si="8"/>
        <v>0.13712061688484889</v>
      </c>
      <c r="G117">
        <f t="shared" si="8"/>
        <v>-0.39783327745756791</v>
      </c>
      <c r="H117">
        <f t="shared" si="8"/>
        <v>0.93473303584535783</v>
      </c>
      <c r="I117">
        <f t="shared" si="8"/>
        <v>0.37198798287570067</v>
      </c>
      <c r="J117">
        <f t="shared" si="8"/>
        <v>-0.45918159321399843</v>
      </c>
      <c r="K117">
        <f t="shared" si="8"/>
        <v>0.24572009084627355</v>
      </c>
      <c r="L117">
        <f t="shared" si="8"/>
        <v>2.4103823273045557</v>
      </c>
      <c r="M117">
        <f t="shared" si="8"/>
        <v>2.3249013976301973</v>
      </c>
      <c r="N117">
        <f t="shared" si="8"/>
        <v>4.9224778581709376</v>
      </c>
      <c r="O117">
        <f t="shared" si="8"/>
        <v>-0.7151740037208274</v>
      </c>
      <c r="P117">
        <f t="shared" si="8"/>
        <v>0.80283945195007034</v>
      </c>
      <c r="Q117">
        <f t="shared" si="8"/>
        <v>1.9678039290616405</v>
      </c>
      <c r="R117">
        <f t="shared" si="8"/>
        <v>-2.9421622575998008E-2</v>
      </c>
      <c r="S117">
        <f t="shared" si="8"/>
        <v>0.96370631593720413</v>
      </c>
      <c r="T117">
        <f t="shared" si="8"/>
        <v>0.3948634576468768</v>
      </c>
      <c r="U117">
        <f t="shared" si="8"/>
        <v>-0.20693448493396849</v>
      </c>
      <c r="V117">
        <f t="shared" si="8"/>
        <v>0.90830186111835509</v>
      </c>
      <c r="W117">
        <f t="shared" si="8"/>
        <v>0.88349586629112009</v>
      </c>
      <c r="X117">
        <f t="shared" si="8"/>
        <v>1.6706034311119029</v>
      </c>
      <c r="Y117">
        <f t="shared" si="8"/>
        <v>0.25834409652531631</v>
      </c>
      <c r="Z117">
        <f t="shared" si="8"/>
        <v>1.7577849458508799</v>
      </c>
      <c r="AA117">
        <f t="shared" si="8"/>
        <v>0.17159096400717688</v>
      </c>
      <c r="AB117">
        <f t="shared" si="8"/>
        <v>-0.37058464476378727</v>
      </c>
      <c r="AC117">
        <f t="shared" si="8"/>
        <v>0.48150206439053678</v>
      </c>
      <c r="AD117">
        <f t="shared" si="8"/>
        <v>0.44990392795946077</v>
      </c>
      <c r="AE117">
        <f t="shared" si="8"/>
        <v>-0.42632645205800257</v>
      </c>
      <c r="AF117">
        <f t="shared" si="8"/>
        <v>-2.7610877364030451E-2</v>
      </c>
      <c r="AG117">
        <f t="shared" si="8"/>
        <v>-8.1875025029882753E-2</v>
      </c>
      <c r="AH117">
        <f t="shared" si="8"/>
        <v>1.038780259939585</v>
      </c>
      <c r="AI117">
        <f t="shared" si="8"/>
        <v>1.7143728880662512</v>
      </c>
      <c r="AJ117">
        <f t="shared" si="8"/>
        <v>0.68229328953043256</v>
      </c>
      <c r="AK117">
        <f t="shared" si="8"/>
        <v>-9.2585724244295786E-2</v>
      </c>
      <c r="AL117">
        <f t="shared" si="8"/>
        <v>1.4560062284473179</v>
      </c>
      <c r="AM117">
        <f t="shared" si="8"/>
        <v>-0.38712132348201145</v>
      </c>
      <c r="AN117">
        <f t="shared" si="8"/>
        <v>0.14473011838060534</v>
      </c>
      <c r="AO117">
        <f t="shared" si="8"/>
        <v>-0.14424526842958052</v>
      </c>
      <c r="AP117">
        <f t="shared" si="8"/>
        <v>-0.29576780822350335</v>
      </c>
      <c r="AQ117">
        <f t="shared" si="8"/>
        <v>0.29413500877880772</v>
      </c>
      <c r="AR117">
        <f t="shared" si="8"/>
        <v>1.2217293563002269</v>
      </c>
    </row>
    <row r="118" spans="1:44" x14ac:dyDescent="0.3">
      <c r="A118" t="s">
        <v>80</v>
      </c>
      <c r="E118">
        <f>_xlfn.PERCENTILE.EXC(E2:E108, 0.05)</f>
        <v>54.22</v>
      </c>
      <c r="F118">
        <f t="shared" ref="F118:AR118" si="9">_xlfn.PERCENTILE.EXC(F2:F108, 0.05)</f>
        <v>60.16</v>
      </c>
      <c r="G118">
        <f t="shared" si="9"/>
        <v>65.260000000000005</v>
      </c>
      <c r="H118">
        <f t="shared" si="9"/>
        <v>61.7</v>
      </c>
      <c r="I118">
        <f t="shared" si="9"/>
        <v>48.78</v>
      </c>
      <c r="J118">
        <f t="shared" si="9"/>
        <v>14.22</v>
      </c>
      <c r="K118">
        <f t="shared" si="9"/>
        <v>11.6</v>
      </c>
      <c r="L118">
        <f t="shared" si="9"/>
        <v>12.04</v>
      </c>
      <c r="M118">
        <f t="shared" si="9"/>
        <v>11.3</v>
      </c>
      <c r="N118">
        <f t="shared" si="9"/>
        <v>9.3800000000000008</v>
      </c>
      <c r="O118">
        <f t="shared" si="9"/>
        <v>13.18</v>
      </c>
      <c r="P118">
        <f t="shared" si="9"/>
        <v>13.38</v>
      </c>
      <c r="Q118">
        <f t="shared" si="9"/>
        <v>13.94</v>
      </c>
      <c r="R118">
        <f t="shared" si="9"/>
        <v>13.4</v>
      </c>
      <c r="S118">
        <f t="shared" si="9"/>
        <v>11.44</v>
      </c>
      <c r="T118">
        <f t="shared" si="9"/>
        <v>55</v>
      </c>
      <c r="U118">
        <f t="shared" si="9"/>
        <v>45</v>
      </c>
      <c r="V118">
        <f t="shared" si="9"/>
        <v>45</v>
      </c>
      <c r="W118">
        <f t="shared" si="9"/>
        <v>43</v>
      </c>
      <c r="X118">
        <f t="shared" si="9"/>
        <v>40</v>
      </c>
      <c r="Y118">
        <f t="shared" si="9"/>
        <v>57</v>
      </c>
      <c r="Z118">
        <f t="shared" si="9"/>
        <v>54</v>
      </c>
      <c r="AA118">
        <f t="shared" si="9"/>
        <v>52.8</v>
      </c>
      <c r="AB118">
        <f t="shared" si="9"/>
        <v>50</v>
      </c>
      <c r="AC118">
        <f t="shared" si="9"/>
        <v>45.4</v>
      </c>
      <c r="AD118">
        <f t="shared" si="9"/>
        <v>77.64</v>
      </c>
      <c r="AE118">
        <f t="shared" si="9"/>
        <v>165.4</v>
      </c>
      <c r="AF118">
        <f t="shared" si="9"/>
        <v>64.44</v>
      </c>
      <c r="AG118">
        <f t="shared" si="9"/>
        <v>26.4</v>
      </c>
      <c r="AH118">
        <f t="shared" si="9"/>
        <v>64.34</v>
      </c>
      <c r="AI118">
        <f t="shared" si="9"/>
        <v>135</v>
      </c>
      <c r="AJ118">
        <f t="shared" si="9"/>
        <v>45.12</v>
      </c>
      <c r="AK118">
        <f t="shared" si="9"/>
        <v>235</v>
      </c>
      <c r="AL118">
        <f t="shared" si="9"/>
        <v>159.76</v>
      </c>
      <c r="AM118">
        <f t="shared" si="9"/>
        <v>176.2</v>
      </c>
      <c r="AN118">
        <f t="shared" si="9"/>
        <v>174</v>
      </c>
      <c r="AO118">
        <f t="shared" si="9"/>
        <v>85</v>
      </c>
      <c r="AP118">
        <f t="shared" si="9"/>
        <v>155</v>
      </c>
      <c r="AQ118">
        <f t="shared" si="9"/>
        <v>152.80000000000001</v>
      </c>
      <c r="AR118">
        <f t="shared" si="9"/>
        <v>126</v>
      </c>
    </row>
    <row r="119" spans="1:44" x14ac:dyDescent="0.3">
      <c r="A119" t="s">
        <v>81</v>
      </c>
      <c r="E119">
        <f>_xlfn.PERCENTILE.EXC(E2:E108, 0.5)</f>
        <v>60.45</v>
      </c>
      <c r="F119">
        <f t="shared" ref="F119:AQ119" si="10">_xlfn.PERCENTILE.EXC(F2:F108, 0.5)</f>
        <v>67.900000000000006</v>
      </c>
      <c r="G119">
        <f t="shared" si="10"/>
        <v>74</v>
      </c>
      <c r="H119">
        <f t="shared" si="10"/>
        <v>67.7</v>
      </c>
      <c r="I119">
        <f t="shared" si="10"/>
        <v>56.4</v>
      </c>
      <c r="J119">
        <f t="shared" si="10"/>
        <v>16.8</v>
      </c>
      <c r="K119">
        <f t="shared" si="10"/>
        <v>13.1</v>
      </c>
      <c r="L119">
        <f t="shared" si="10"/>
        <v>13.4</v>
      </c>
      <c r="M119">
        <f t="shared" si="10"/>
        <v>12.6</v>
      </c>
      <c r="N119">
        <f t="shared" si="10"/>
        <v>11.2</v>
      </c>
      <c r="O119">
        <f t="shared" si="10"/>
        <v>19.899999999999999</v>
      </c>
      <c r="P119">
        <f t="shared" si="10"/>
        <v>15.5</v>
      </c>
      <c r="Q119">
        <f t="shared" si="10"/>
        <v>15.9</v>
      </c>
      <c r="R119">
        <f t="shared" si="10"/>
        <v>15.1</v>
      </c>
      <c r="S119">
        <f t="shared" si="10"/>
        <v>13.1</v>
      </c>
      <c r="T119">
        <f t="shared" si="10"/>
        <v>61</v>
      </c>
      <c r="U119">
        <f t="shared" si="10"/>
        <v>51</v>
      </c>
      <c r="V119">
        <f t="shared" si="10"/>
        <v>51</v>
      </c>
      <c r="W119">
        <f t="shared" si="10"/>
        <v>48</v>
      </c>
      <c r="X119">
        <f t="shared" si="10"/>
        <v>45</v>
      </c>
      <c r="Y119">
        <f t="shared" si="10"/>
        <v>65</v>
      </c>
      <c r="Z119">
        <f t="shared" si="10"/>
        <v>60</v>
      </c>
      <c r="AA119">
        <f t="shared" si="10"/>
        <v>60</v>
      </c>
      <c r="AB119">
        <f t="shared" si="10"/>
        <v>57</v>
      </c>
      <c r="AC119">
        <f t="shared" si="10"/>
        <v>52</v>
      </c>
      <c r="AD119">
        <f t="shared" si="10"/>
        <v>85.7</v>
      </c>
      <c r="AE119">
        <f t="shared" si="10"/>
        <v>180</v>
      </c>
      <c r="AF119">
        <f t="shared" si="10"/>
        <v>71.400000000000006</v>
      </c>
      <c r="AG119">
        <f t="shared" si="10"/>
        <v>33.5</v>
      </c>
      <c r="AH119">
        <f t="shared" si="10"/>
        <v>72.3</v>
      </c>
      <c r="AI119">
        <f t="shared" si="10"/>
        <v>150</v>
      </c>
      <c r="AJ119">
        <f t="shared" si="10"/>
        <v>49.5</v>
      </c>
      <c r="AK119">
        <f t="shared" si="10"/>
        <v>258</v>
      </c>
      <c r="AL119">
        <f t="shared" si="10"/>
        <v>176</v>
      </c>
      <c r="AM119">
        <f t="shared" si="10"/>
        <v>215</v>
      </c>
      <c r="AN119">
        <f t="shared" si="10"/>
        <v>225</v>
      </c>
      <c r="AO119">
        <f t="shared" si="10"/>
        <v>100</v>
      </c>
      <c r="AP119">
        <f t="shared" si="10"/>
        <v>170</v>
      </c>
      <c r="AQ119">
        <f t="shared" si="10"/>
        <v>167</v>
      </c>
      <c r="AR119">
        <f>_xlfn.PERCENTILE.EXC(AR2:AR108, 0.5)</f>
        <v>142</v>
      </c>
    </row>
    <row r="120" spans="1:44" x14ac:dyDescent="0.3">
      <c r="A120" t="s">
        <v>82</v>
      </c>
      <c r="E120">
        <f>_xlfn.PERCENTILE.EXC(E2:E108, 0.95)</f>
        <v>68.86</v>
      </c>
      <c r="F120">
        <f t="shared" ref="F120:AQ120" si="11">_xlfn.PERCENTILE.EXC(F2:F108, 0.95)</f>
        <v>74.22</v>
      </c>
      <c r="G120">
        <f t="shared" si="11"/>
        <v>81.339999999999989</v>
      </c>
      <c r="H120">
        <f t="shared" si="11"/>
        <v>74.88</v>
      </c>
      <c r="I120">
        <f t="shared" si="11"/>
        <v>61.819999999999993</v>
      </c>
      <c r="J120">
        <f t="shared" si="11"/>
        <v>19.7</v>
      </c>
      <c r="K120">
        <f t="shared" si="11"/>
        <v>14.9</v>
      </c>
      <c r="L120">
        <f t="shared" si="11"/>
        <v>15.159999999999998</v>
      </c>
      <c r="M120">
        <f t="shared" si="11"/>
        <v>14.02</v>
      </c>
      <c r="N120">
        <f t="shared" si="11"/>
        <v>13.26</v>
      </c>
      <c r="O120">
        <f t="shared" si="11"/>
        <v>23.48</v>
      </c>
      <c r="P120">
        <f t="shared" si="11"/>
        <v>17.52</v>
      </c>
      <c r="Q120">
        <f t="shared" si="11"/>
        <v>18.02</v>
      </c>
      <c r="R120">
        <f t="shared" si="11"/>
        <v>16.66</v>
      </c>
      <c r="S120">
        <f t="shared" si="11"/>
        <v>14.9</v>
      </c>
      <c r="T120">
        <f t="shared" si="11"/>
        <v>67</v>
      </c>
      <c r="U120">
        <f t="shared" si="11"/>
        <v>56.599999999999994</v>
      </c>
      <c r="V120">
        <f t="shared" si="11"/>
        <v>60</v>
      </c>
      <c r="W120">
        <f t="shared" si="11"/>
        <v>55.599999999999994</v>
      </c>
      <c r="X120">
        <f t="shared" si="11"/>
        <v>53</v>
      </c>
      <c r="Y120">
        <f t="shared" si="11"/>
        <v>76</v>
      </c>
      <c r="Z120">
        <f t="shared" si="11"/>
        <v>67.599999999999994</v>
      </c>
      <c r="AA120">
        <f t="shared" si="11"/>
        <v>67.599999999999994</v>
      </c>
      <c r="AB120">
        <f t="shared" si="11"/>
        <v>65.599999999999994</v>
      </c>
      <c r="AC120">
        <f t="shared" si="11"/>
        <v>59.599999999999994</v>
      </c>
      <c r="AD120">
        <f t="shared" si="11"/>
        <v>94.3</v>
      </c>
      <c r="AE120">
        <f t="shared" si="11"/>
        <v>195</v>
      </c>
      <c r="AF120">
        <f t="shared" si="11"/>
        <v>79.62</v>
      </c>
      <c r="AG120">
        <f t="shared" si="11"/>
        <v>39.519999999999996</v>
      </c>
      <c r="AH120">
        <f t="shared" si="11"/>
        <v>79.38</v>
      </c>
      <c r="AI120">
        <f t="shared" si="11"/>
        <v>170</v>
      </c>
      <c r="AJ120">
        <f t="shared" si="11"/>
        <v>56.06</v>
      </c>
      <c r="AK120">
        <f t="shared" si="11"/>
        <v>280</v>
      </c>
      <c r="AL120">
        <f t="shared" si="11"/>
        <v>195.6</v>
      </c>
      <c r="AM120">
        <f t="shared" si="11"/>
        <v>245.2</v>
      </c>
      <c r="AN120">
        <f t="shared" si="11"/>
        <v>255</v>
      </c>
      <c r="AO120">
        <f t="shared" si="11"/>
        <v>118.39999999999998</v>
      </c>
      <c r="AP120">
        <f t="shared" si="11"/>
        <v>185</v>
      </c>
      <c r="AQ120">
        <f t="shared" si="11"/>
        <v>181.6</v>
      </c>
      <c r="AR120">
        <f>_xlfn.PERCENTILE.EXC(AR2:AR108, 0.95)</f>
        <v>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G46"/>
  <sheetViews>
    <sheetView zoomScale="55" zoomScaleNormal="55" workbookViewId="0">
      <selection activeCell="N25" sqref="N25"/>
    </sheetView>
  </sheetViews>
  <sheetFormatPr defaultRowHeight="14.4" x14ac:dyDescent="0.3"/>
  <cols>
    <col min="24" max="24" width="13.44140625" bestFit="1" customWidth="1"/>
  </cols>
  <sheetData>
    <row r="1" spans="1:33" x14ac:dyDescent="0.3">
      <c r="B1" t="s">
        <v>51</v>
      </c>
      <c r="G1" t="s">
        <v>52</v>
      </c>
      <c r="L1" t="s">
        <v>50</v>
      </c>
      <c r="T1" t="s">
        <v>53</v>
      </c>
      <c r="AB1" t="s">
        <v>79</v>
      </c>
      <c r="AE1" t="s">
        <v>52</v>
      </c>
    </row>
    <row r="2" spans="1:33" x14ac:dyDescent="0.3">
      <c r="A2" t="s">
        <v>32</v>
      </c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56</v>
      </c>
      <c r="M2" t="s">
        <v>57</v>
      </c>
      <c r="N2" t="s">
        <v>58</v>
      </c>
      <c r="O2" t="s">
        <v>59</v>
      </c>
      <c r="P2" t="s">
        <v>62</v>
      </c>
      <c r="Q2" t="s">
        <v>63</v>
      </c>
      <c r="R2" t="s">
        <v>66</v>
      </c>
      <c r="S2" t="s">
        <v>64</v>
      </c>
      <c r="T2" t="s">
        <v>65</v>
      </c>
      <c r="U2" t="s">
        <v>66</v>
      </c>
      <c r="V2" t="s">
        <v>75</v>
      </c>
      <c r="W2" t="s">
        <v>77</v>
      </c>
      <c r="X2" t="s">
        <v>76</v>
      </c>
      <c r="Y2" t="s">
        <v>78</v>
      </c>
      <c r="AB2" t="s">
        <v>80</v>
      </c>
      <c r="AC2" t="s">
        <v>81</v>
      </c>
      <c r="AD2" t="s">
        <v>82</v>
      </c>
      <c r="AE2" t="s">
        <v>80</v>
      </c>
      <c r="AF2" t="s">
        <v>81</v>
      </c>
      <c r="AG2" t="s">
        <v>82</v>
      </c>
    </row>
    <row r="3" spans="1:33" x14ac:dyDescent="0.3">
      <c r="A3">
        <v>1</v>
      </c>
      <c r="B3" s="11">
        <v>65.332314049586785</v>
      </c>
      <c r="C3" s="11">
        <v>3.9882407901919552</v>
      </c>
      <c r="D3">
        <v>48.53</v>
      </c>
      <c r="E3">
        <v>75.599999999999994</v>
      </c>
      <c r="F3">
        <v>15.90606460055095</v>
      </c>
      <c r="G3">
        <v>60.775140186915884</v>
      </c>
      <c r="H3">
        <v>4.2059352412688362</v>
      </c>
      <c r="I3">
        <v>50.2</v>
      </c>
      <c r="J3">
        <v>71.5</v>
      </c>
      <c r="K3">
        <v>17.689891253747142</v>
      </c>
      <c r="L3">
        <v>-2.9797430502945282E-2</v>
      </c>
      <c r="M3">
        <v>0.20636676185024261</v>
      </c>
      <c r="N3">
        <v>0.34494597829911416</v>
      </c>
      <c r="O3">
        <v>0.11944869909858324</v>
      </c>
      <c r="P3">
        <v>-0.12139847354723064</v>
      </c>
      <c r="Q3">
        <v>2.1709688543030827</v>
      </c>
      <c r="R3" t="str">
        <f>IF(AND(ABS(P3)&lt;=1, Q3&lt;=1, Q3&gt;=-1), "✅ Normal", IF(AND(ABS(P3)&gt;1, OR(Q3&gt;1, Q3&lt;-1)), "❌ Non-normal", "⚠️ Borderline"))</f>
        <v>⚠️ Borderline</v>
      </c>
      <c r="S3">
        <v>0.3215046941155239</v>
      </c>
      <c r="T3">
        <v>6.1542271036150176E-3</v>
      </c>
      <c r="U3" t="str">
        <f>IF(AND(ABS(S3)&lt;=1, T3&lt;=1, T3&gt;=-1), "✅ Normal", IF(AND(ABS(S3)&gt;1, OR(T3&gt;1, T3&lt;-1)), "❌ Non-normal", "⚠️ Borderline"))</f>
        <v>✅ Normal</v>
      </c>
      <c r="V3">
        <f>(B3 - G3) / SQRT((C3^2 / 121) + (H3^2 / 107))</f>
        <v>8.365221203418912</v>
      </c>
      <c r="W3">
        <f xml:space="preserve"> ((C3^2 / 121 + H3^2 / 107)^2) / ( ((C3^2 / 121)^2) / (121 - 1) + ((H3^2 / 107)^2) / (107 - 1) )</f>
        <v>219.17877121095188</v>
      </c>
      <c r="X3">
        <f>_xlfn.T.DIST.2T(ABS(V3), W3)</f>
        <v>7.0362629506683568E-15</v>
      </c>
      <c r="Y3" t="str">
        <f>IF(X3&lt;0.01,"✅ Highly significant", IF(X3&lt;0.05,"✅ Statistically significant","❌ Not statistically significant"))</f>
        <v>✅ Highly significant</v>
      </c>
      <c r="AB3">
        <v>60.449999999999996</v>
      </c>
      <c r="AC3">
        <v>65.2</v>
      </c>
      <c r="AD3">
        <v>72.367000000000004</v>
      </c>
      <c r="AE3">
        <v>54.22</v>
      </c>
      <c r="AF3">
        <v>60.45</v>
      </c>
      <c r="AG3">
        <v>68.86</v>
      </c>
    </row>
    <row r="4" spans="1:33" x14ac:dyDescent="0.3">
      <c r="A4">
        <v>2</v>
      </c>
      <c r="B4" s="11">
        <v>72.692314049586784</v>
      </c>
      <c r="C4" s="11">
        <v>4.5340652767559817</v>
      </c>
      <c r="D4">
        <v>62.95</v>
      </c>
      <c r="E4">
        <v>87.4</v>
      </c>
      <c r="F4">
        <v>20.557747933884297</v>
      </c>
      <c r="G4">
        <v>67.437289719626136</v>
      </c>
      <c r="H4">
        <v>4.3396953571223378</v>
      </c>
      <c r="I4">
        <v>56.7</v>
      </c>
      <c r="J4">
        <v>81.3</v>
      </c>
      <c r="K4">
        <v>18.832955792629175</v>
      </c>
      <c r="L4">
        <v>0.1706952996584935</v>
      </c>
      <c r="M4">
        <v>0.10733501675387082</v>
      </c>
      <c r="N4">
        <v>0.43727595328147434</v>
      </c>
      <c r="O4">
        <v>0.1795018724401819</v>
      </c>
      <c r="P4">
        <v>0.52358108055562902</v>
      </c>
      <c r="Q4">
        <v>1.1730791281983448</v>
      </c>
      <c r="R4" t="str">
        <f t="shared" ref="R4:R42" si="0">IF(AND(ABS(P4)&lt;=1, Q4&lt;=1, Q4&gt;=-1), "✅ Normal", IF(AND(ABS(P4)&gt;1, OR(Q4&gt;1, Q4&lt;-1)), "❌ Non-normal", "⚠️ Borderline"))</f>
        <v>⚠️ Borderline</v>
      </c>
      <c r="S4">
        <v>4.5937241641582707E-2</v>
      </c>
      <c r="T4">
        <v>0.13712061688484889</v>
      </c>
      <c r="U4" t="str">
        <f t="shared" ref="U4:U42" si="1">IF(AND(ABS(S4)&lt;=1, T4&lt;=1, T4&gt;=-1), "✅ Normal", IF(AND(ABS(S4)&gt;1, OR(T4&gt;1, T4&lt;-1)), "❌ Non-normal", "⚠️ Borderline"))</f>
        <v>✅ Normal</v>
      </c>
      <c r="V4">
        <f t="shared" ref="V4:V42" si="2">(B4 - G4) / SQRT((C4^2 / 121) + (H4^2 / 107))</f>
        <v>8.9350015339185571</v>
      </c>
      <c r="W4">
        <f t="shared" ref="W4:W42" si="3" xml:space="preserve"> ((C4^2 / 121 + H4^2 / 107)^2) / ( ((C4^2 / 121)^2) / (121 - 1) + ((H4^2 / 107)^2) / (107 - 1) )</f>
        <v>224.57120034835916</v>
      </c>
      <c r="X4">
        <f t="shared" ref="X4:X42" si="4">_xlfn.T.DIST.2T(ABS(V4), W4)</f>
        <v>1.5268056612194152E-16</v>
      </c>
      <c r="Y4" t="str">
        <f t="shared" ref="Y4:Y42" si="5">IF(X4&lt;0.01,"✅ Highly significant", IF(X4&lt;0.05,"✅ Statistically significant","❌ Not statistically significant"))</f>
        <v>✅ Highly significant</v>
      </c>
      <c r="AB4">
        <v>65.417000000000002</v>
      </c>
      <c r="AC4">
        <v>72.599999999999994</v>
      </c>
      <c r="AD4">
        <v>79.559999999999988</v>
      </c>
      <c r="AE4">
        <v>60.16</v>
      </c>
      <c r="AF4">
        <v>67.900000000000006</v>
      </c>
      <c r="AG4">
        <v>74.22</v>
      </c>
    </row>
    <row r="5" spans="1:33" x14ac:dyDescent="0.3">
      <c r="A5">
        <v>3</v>
      </c>
      <c r="B5" s="11">
        <v>80.057421487603278</v>
      </c>
      <c r="C5" s="11">
        <v>5.2118830406294681</v>
      </c>
      <c r="D5">
        <v>65.5</v>
      </c>
      <c r="E5">
        <v>92.32</v>
      </c>
      <c r="F5">
        <v>27.163724829201069</v>
      </c>
      <c r="G5">
        <v>73.885607476635499</v>
      </c>
      <c r="H5">
        <v>4.6793055398251049</v>
      </c>
      <c r="I5">
        <v>62.8</v>
      </c>
      <c r="J5">
        <v>84.9</v>
      </c>
      <c r="K5">
        <v>21.895900335037918</v>
      </c>
      <c r="L5">
        <v>0.13487141248426032</v>
      </c>
      <c r="M5">
        <v>7.7199590770772097E-2</v>
      </c>
      <c r="N5">
        <v>0.61591074504474641</v>
      </c>
      <c r="O5">
        <v>0.31622511338997633</v>
      </c>
      <c r="P5">
        <v>-6.7051004751514001E-2</v>
      </c>
      <c r="Q5">
        <v>-4.209278617713208E-2</v>
      </c>
      <c r="R5" t="str">
        <f t="shared" si="0"/>
        <v>✅ Normal</v>
      </c>
      <c r="S5">
        <v>-0.15223272795055282</v>
      </c>
      <c r="T5">
        <v>-0.39783327745756791</v>
      </c>
      <c r="U5" t="str">
        <f t="shared" si="1"/>
        <v>✅ Normal</v>
      </c>
      <c r="V5">
        <f t="shared" si="2"/>
        <v>9.4214839926408924</v>
      </c>
      <c r="W5">
        <f t="shared" si="3"/>
        <v>225.94431067569221</v>
      </c>
      <c r="X5">
        <f t="shared" si="4"/>
        <v>5.5905347357759681E-18</v>
      </c>
      <c r="Y5" t="str">
        <f t="shared" si="5"/>
        <v>✅ Highly significant</v>
      </c>
      <c r="AB5">
        <v>70.769000000000005</v>
      </c>
      <c r="AC5">
        <v>80.2</v>
      </c>
      <c r="AD5">
        <v>88.304000000000002</v>
      </c>
      <c r="AE5">
        <v>65.260000000000005</v>
      </c>
      <c r="AF5">
        <v>74</v>
      </c>
      <c r="AG5">
        <v>81.339999999999989</v>
      </c>
    </row>
    <row r="6" spans="1:33" x14ac:dyDescent="0.3">
      <c r="A6">
        <v>4</v>
      </c>
      <c r="B6" s="11">
        <v>74.339669421487585</v>
      </c>
      <c r="C6" s="11">
        <v>5.0089386656729813</v>
      </c>
      <c r="D6">
        <v>59.76</v>
      </c>
      <c r="E6">
        <v>85.6</v>
      </c>
      <c r="F6">
        <v>25.08946655647383</v>
      </c>
      <c r="G6">
        <v>68.330841121495325</v>
      </c>
      <c r="H6">
        <v>4.3145740561311774</v>
      </c>
      <c r="I6">
        <v>52.5</v>
      </c>
      <c r="J6">
        <v>78.7</v>
      </c>
      <c r="K6">
        <v>18.615549285840238</v>
      </c>
      <c r="L6">
        <v>-1.6762133276116566E-2</v>
      </c>
      <c r="M6">
        <v>1.0517817607154092E-3</v>
      </c>
      <c r="N6">
        <v>0.52983482276763783</v>
      </c>
      <c r="O6">
        <v>0.28463998243323752</v>
      </c>
      <c r="P6">
        <v>-1.9603487766336435E-2</v>
      </c>
      <c r="Q6">
        <v>0.41598359183025435</v>
      </c>
      <c r="R6" t="str">
        <f t="shared" si="0"/>
        <v>✅ Normal</v>
      </c>
      <c r="S6">
        <v>-0.31870331547148767</v>
      </c>
      <c r="T6">
        <v>0.93473303584535783</v>
      </c>
      <c r="U6" t="str">
        <f t="shared" si="1"/>
        <v>✅ Normal</v>
      </c>
      <c r="V6">
        <f t="shared" si="2"/>
        <v>9.7306177574216086</v>
      </c>
      <c r="W6">
        <f t="shared" si="3"/>
        <v>225.85172668189355</v>
      </c>
      <c r="X6">
        <f t="shared" si="4"/>
        <v>6.6748856345767349E-19</v>
      </c>
      <c r="Y6" t="str">
        <f t="shared" si="5"/>
        <v>✅ Highly significant</v>
      </c>
      <c r="AB6">
        <v>66.61</v>
      </c>
      <c r="AC6">
        <v>74.37</v>
      </c>
      <c r="AD6">
        <v>83.578999999999994</v>
      </c>
      <c r="AE6">
        <v>61.7</v>
      </c>
      <c r="AF6">
        <v>67.7</v>
      </c>
      <c r="AG6">
        <v>74.88</v>
      </c>
    </row>
    <row r="7" spans="1:33" x14ac:dyDescent="0.3">
      <c r="A7">
        <v>5</v>
      </c>
      <c r="B7" s="11">
        <v>60.323884297520678</v>
      </c>
      <c r="C7" s="11">
        <v>4.3568421997093321</v>
      </c>
      <c r="D7">
        <v>40.44</v>
      </c>
      <c r="E7">
        <v>72.3</v>
      </c>
      <c r="F7">
        <v>18.982073953168051</v>
      </c>
      <c r="G7">
        <v>55.927196261682241</v>
      </c>
      <c r="H7">
        <v>3.6206495806203427</v>
      </c>
      <c r="I7">
        <v>46.7</v>
      </c>
      <c r="J7">
        <v>67.599999999999994</v>
      </c>
      <c r="K7">
        <v>13.109103385646264</v>
      </c>
      <c r="L7">
        <v>0.17925123981848404</v>
      </c>
      <c r="M7">
        <v>0.1293763814744614</v>
      </c>
      <c r="N7">
        <v>0.31832056848119572</v>
      </c>
      <c r="O7">
        <v>8.0102406476552243E-2</v>
      </c>
      <c r="P7">
        <v>-0.1971011860952141</v>
      </c>
      <c r="Q7">
        <v>4.0263202748755695</v>
      </c>
      <c r="R7" t="str">
        <f t="shared" si="0"/>
        <v>⚠️ Borderline</v>
      </c>
      <c r="S7">
        <v>5.3609823937428528E-3</v>
      </c>
      <c r="T7">
        <v>0.37198798287570067</v>
      </c>
      <c r="U7" t="str">
        <f t="shared" si="1"/>
        <v>✅ Normal</v>
      </c>
      <c r="V7">
        <f t="shared" si="2"/>
        <v>8.3180007767734949</v>
      </c>
      <c r="W7">
        <f t="shared" si="3"/>
        <v>225.1578422430965</v>
      </c>
      <c r="X7">
        <f t="shared" si="4"/>
        <v>8.5838620409276644E-15</v>
      </c>
      <c r="Y7" t="str">
        <f t="shared" si="5"/>
        <v>✅ Highly significant</v>
      </c>
      <c r="AB7">
        <v>54.83</v>
      </c>
      <c r="AC7">
        <v>60</v>
      </c>
      <c r="AD7">
        <v>70.08</v>
      </c>
      <c r="AE7">
        <v>48.78</v>
      </c>
      <c r="AF7">
        <v>56.4</v>
      </c>
      <c r="AG7">
        <v>61.819999999999993</v>
      </c>
    </row>
    <row r="8" spans="1:33" x14ac:dyDescent="0.3">
      <c r="A8">
        <v>6</v>
      </c>
      <c r="B8" s="11">
        <v>19.782148760330578</v>
      </c>
      <c r="C8" s="11">
        <v>1.6734571036288775</v>
      </c>
      <c r="D8">
        <v>14.8</v>
      </c>
      <c r="E8">
        <v>23.42</v>
      </c>
      <c r="F8">
        <v>2.8004586776859517</v>
      </c>
      <c r="G8">
        <v>16.92336448598131</v>
      </c>
      <c r="H8">
        <v>1.607211310340164</v>
      </c>
      <c r="I8">
        <v>12.8</v>
      </c>
      <c r="J8">
        <v>20.100000000000001</v>
      </c>
      <c r="K8">
        <v>2.5831281960853465</v>
      </c>
      <c r="L8">
        <v>-2.3711843146059265E-2</v>
      </c>
      <c r="M8">
        <v>0.23855115994058715</v>
      </c>
      <c r="N8">
        <v>0.14508921709470682</v>
      </c>
      <c r="O8">
        <v>0.37459221144314103</v>
      </c>
      <c r="P8">
        <v>-0.32060433441375297</v>
      </c>
      <c r="Q8">
        <v>-0.15708364877477221</v>
      </c>
      <c r="R8" t="str">
        <f t="shared" si="0"/>
        <v>✅ Normal</v>
      </c>
      <c r="S8">
        <v>-2.8382167728452607E-2</v>
      </c>
      <c r="T8">
        <v>-0.45918159321399843</v>
      </c>
      <c r="U8" t="str">
        <f t="shared" si="1"/>
        <v>✅ Normal</v>
      </c>
      <c r="V8">
        <f t="shared" si="2"/>
        <v>13.146695486261763</v>
      </c>
      <c r="W8">
        <f t="shared" si="3"/>
        <v>224.44657445749493</v>
      </c>
      <c r="X8">
        <f t="shared" si="4"/>
        <v>1.2239160587320843E-29</v>
      </c>
      <c r="Y8" t="str">
        <f t="shared" si="5"/>
        <v>✅ Highly significant</v>
      </c>
      <c r="AB8">
        <v>17.107000000000003</v>
      </c>
      <c r="AC8">
        <v>20</v>
      </c>
      <c r="AD8">
        <v>22.392999999999997</v>
      </c>
      <c r="AE8">
        <v>14.22</v>
      </c>
      <c r="AF8">
        <v>16.8</v>
      </c>
      <c r="AG8">
        <v>19.7</v>
      </c>
    </row>
    <row r="9" spans="1:33" x14ac:dyDescent="0.3">
      <c r="A9">
        <v>7</v>
      </c>
      <c r="B9" s="11">
        <v>15.796611570247935</v>
      </c>
      <c r="C9" s="11">
        <v>1.8252066338358257</v>
      </c>
      <c r="D9">
        <v>10.46</v>
      </c>
      <c r="E9">
        <v>21.2</v>
      </c>
      <c r="F9">
        <v>3.3313792561983062</v>
      </c>
      <c r="G9">
        <v>13.215887850467286</v>
      </c>
      <c r="H9">
        <v>1.0077201555154722</v>
      </c>
      <c r="I9">
        <v>10.6</v>
      </c>
      <c r="J9">
        <v>16.2</v>
      </c>
      <c r="K9">
        <v>1.0154999118321275</v>
      </c>
      <c r="L9">
        <v>-0.15604304858968213</v>
      </c>
      <c r="M9">
        <v>9.0583739465448121E-2</v>
      </c>
      <c r="N9">
        <v>0.17272339376502652</v>
      </c>
      <c r="O9">
        <v>0.4695452476615572</v>
      </c>
      <c r="P9">
        <v>-0.10670938591806244</v>
      </c>
      <c r="Q9">
        <v>0.46523265933225755</v>
      </c>
      <c r="R9" t="str">
        <f t="shared" si="0"/>
        <v>✅ Normal</v>
      </c>
      <c r="S9">
        <v>0.21885108940021483</v>
      </c>
      <c r="T9">
        <v>0.24572009084627355</v>
      </c>
      <c r="U9" t="str">
        <f t="shared" si="1"/>
        <v>✅ Normal</v>
      </c>
      <c r="V9">
        <f t="shared" si="2"/>
        <v>13.412427617757354</v>
      </c>
      <c r="W9">
        <f t="shared" si="3"/>
        <v>191.26159353922171</v>
      </c>
      <c r="X9">
        <f t="shared" si="4"/>
        <v>2.4605500681045737E-29</v>
      </c>
      <c r="Y9" t="str">
        <f t="shared" si="5"/>
        <v>✅ Highly significant</v>
      </c>
      <c r="AB9">
        <v>12.356</v>
      </c>
      <c r="AC9">
        <v>16</v>
      </c>
      <c r="AD9">
        <v>18.576999999999998</v>
      </c>
      <c r="AE9">
        <v>11.6</v>
      </c>
      <c r="AF9">
        <v>13.1</v>
      </c>
      <c r="AG9">
        <v>14.9</v>
      </c>
    </row>
    <row r="10" spans="1:33" x14ac:dyDescent="0.3">
      <c r="A10">
        <v>8</v>
      </c>
      <c r="B10" s="11">
        <v>15.867685950413223</v>
      </c>
      <c r="C10" s="11">
        <v>1.6267276766208882</v>
      </c>
      <c r="D10">
        <v>9.7200000000000006</v>
      </c>
      <c r="E10">
        <v>19.5</v>
      </c>
      <c r="F10">
        <v>2.6462429338843929</v>
      </c>
      <c r="G10">
        <v>13.501682242990661</v>
      </c>
      <c r="H10">
        <v>0.99181602636447341</v>
      </c>
      <c r="I10">
        <v>11.5</v>
      </c>
      <c r="J10">
        <v>17.8</v>
      </c>
      <c r="K10">
        <v>0.98369903015341387</v>
      </c>
      <c r="L10">
        <v>-0.11705758113675585</v>
      </c>
      <c r="M10">
        <v>4.0386408205220395E-2</v>
      </c>
      <c r="N10">
        <v>0.22113019519639376</v>
      </c>
      <c r="O10">
        <v>0.49475258637154335</v>
      </c>
      <c r="P10">
        <v>-0.44478333969528633</v>
      </c>
      <c r="Q10">
        <v>1.1915853759375405</v>
      </c>
      <c r="R10" t="str">
        <f t="shared" si="0"/>
        <v>⚠️ Borderline</v>
      </c>
      <c r="S10">
        <v>0.904233991981507</v>
      </c>
      <c r="T10">
        <v>2.4103823273045557</v>
      </c>
      <c r="U10" t="str">
        <f t="shared" si="1"/>
        <v>⚠️ Borderline</v>
      </c>
      <c r="V10">
        <f t="shared" si="2"/>
        <v>13.424315432262624</v>
      </c>
      <c r="W10">
        <f t="shared" si="3"/>
        <v>201.73695765634147</v>
      </c>
      <c r="X10">
        <f t="shared" si="4"/>
        <v>9.4205158842874974E-30</v>
      </c>
      <c r="Y10" t="str">
        <f t="shared" si="5"/>
        <v>✅ Highly significant</v>
      </c>
      <c r="AB10">
        <v>13.41</v>
      </c>
      <c r="AC10">
        <v>15.84</v>
      </c>
      <c r="AD10">
        <v>18.338999999999999</v>
      </c>
      <c r="AE10">
        <v>12.04</v>
      </c>
      <c r="AF10">
        <v>13.4</v>
      </c>
      <c r="AG10">
        <v>15.159999999999998</v>
      </c>
    </row>
    <row r="11" spans="1:33" x14ac:dyDescent="0.3">
      <c r="A11">
        <v>9</v>
      </c>
      <c r="B11" s="11">
        <v>14.814214876033056</v>
      </c>
      <c r="C11" s="11">
        <v>1.4250595028899169</v>
      </c>
      <c r="D11">
        <v>9.68</v>
      </c>
      <c r="E11">
        <v>18.899999999999999</v>
      </c>
      <c r="F11">
        <v>2.0307945867768571</v>
      </c>
      <c r="G11">
        <v>12.653738317757004</v>
      </c>
      <c r="H11">
        <v>0.86173095149424739</v>
      </c>
      <c r="I11">
        <v>10.6</v>
      </c>
      <c r="J11">
        <v>16.3</v>
      </c>
      <c r="K11">
        <v>0.74258023276318086</v>
      </c>
      <c r="L11">
        <v>-0.15136675785557116</v>
      </c>
      <c r="M11">
        <v>0.11995800666540822</v>
      </c>
      <c r="N11">
        <v>0.18525639216523968</v>
      </c>
      <c r="O11">
        <v>0.55676201335604447</v>
      </c>
      <c r="P11">
        <v>-0.42110335384014042</v>
      </c>
      <c r="Q11">
        <v>1.5609184472980226</v>
      </c>
      <c r="R11" t="str">
        <f t="shared" si="0"/>
        <v>⚠️ Borderline</v>
      </c>
      <c r="S11">
        <v>0.67803650303354823</v>
      </c>
      <c r="T11">
        <v>2.3249013976301973</v>
      </c>
      <c r="U11" t="str">
        <f t="shared" si="1"/>
        <v>⚠️ Borderline</v>
      </c>
      <c r="V11">
        <f t="shared" si="2"/>
        <v>14.026871928567328</v>
      </c>
      <c r="W11">
        <f t="shared" si="3"/>
        <v>200.87586915984519</v>
      </c>
      <c r="X11">
        <f t="shared" si="4"/>
        <v>1.4190097152517701E-31</v>
      </c>
      <c r="Y11" t="str">
        <f t="shared" si="5"/>
        <v>✅ Highly significant</v>
      </c>
      <c r="AB11">
        <v>12.5</v>
      </c>
      <c r="AC11">
        <v>15</v>
      </c>
      <c r="AD11">
        <v>16.88</v>
      </c>
      <c r="AE11">
        <v>11.3</v>
      </c>
      <c r="AF11">
        <v>12.6</v>
      </c>
      <c r="AG11">
        <v>14.02</v>
      </c>
    </row>
    <row r="12" spans="1:33" x14ac:dyDescent="0.3">
      <c r="A12">
        <v>10</v>
      </c>
      <c r="B12" s="11">
        <v>13.770909090909093</v>
      </c>
      <c r="C12" s="11">
        <v>1.6612630736881921</v>
      </c>
      <c r="D12">
        <v>8.56</v>
      </c>
      <c r="E12">
        <v>17.8</v>
      </c>
      <c r="F12">
        <v>2.75979499999994</v>
      </c>
      <c r="G12">
        <v>11.241869158878499</v>
      </c>
      <c r="H12">
        <v>1.1599561888613115</v>
      </c>
      <c r="I12">
        <v>9</v>
      </c>
      <c r="J12">
        <v>16.8</v>
      </c>
      <c r="K12">
        <v>1.3454983600776582</v>
      </c>
      <c r="L12">
        <v>-0.26769024811144626</v>
      </c>
      <c r="M12">
        <v>3.9387391108985197E-2</v>
      </c>
      <c r="N12">
        <v>0.19666984455272848</v>
      </c>
      <c r="O12">
        <v>0.42682066809964275</v>
      </c>
      <c r="P12">
        <v>-0.39669842829846869</v>
      </c>
      <c r="Q12">
        <v>0.74945747130820672</v>
      </c>
      <c r="R12" t="str">
        <f t="shared" si="0"/>
        <v>✅ Normal</v>
      </c>
      <c r="S12">
        <v>1.3914619287261851</v>
      </c>
      <c r="T12">
        <v>4.9224778581709376</v>
      </c>
      <c r="U12" t="str">
        <f t="shared" si="1"/>
        <v>❌ Non-normal</v>
      </c>
      <c r="V12">
        <f t="shared" si="2"/>
        <v>13.444929179983975</v>
      </c>
      <c r="W12">
        <f t="shared" si="3"/>
        <v>214.85909482647136</v>
      </c>
      <c r="X12">
        <f t="shared" si="4"/>
        <v>2.81446362999226E-30</v>
      </c>
      <c r="Y12" t="str">
        <f t="shared" si="5"/>
        <v>✅ Highly significant</v>
      </c>
      <c r="AB12">
        <v>11.01</v>
      </c>
      <c r="AC12">
        <v>14.05</v>
      </c>
      <c r="AD12">
        <v>16.373999999999999</v>
      </c>
      <c r="AE12">
        <v>9.3800000000000008</v>
      </c>
      <c r="AF12">
        <v>11.2</v>
      </c>
      <c r="AG12">
        <v>13.26</v>
      </c>
    </row>
    <row r="13" spans="1:33" x14ac:dyDescent="0.3">
      <c r="A13">
        <v>11</v>
      </c>
      <c r="B13" s="11">
        <v>18.71380165289256</v>
      </c>
      <c r="C13" s="11">
        <v>2.4454860649089962</v>
      </c>
      <c r="D13">
        <v>11.8</v>
      </c>
      <c r="E13">
        <v>25.2</v>
      </c>
      <c r="F13">
        <v>5.9804020936640878</v>
      </c>
      <c r="G13">
        <v>19.048598130841121</v>
      </c>
      <c r="H13">
        <v>3.1532961037792937</v>
      </c>
      <c r="I13">
        <v>12</v>
      </c>
      <c r="J13">
        <v>24.8</v>
      </c>
      <c r="K13">
        <v>9.9432763181096746</v>
      </c>
      <c r="L13">
        <v>-0.21540064535884657</v>
      </c>
      <c r="M13">
        <v>0.17321256042107891</v>
      </c>
      <c r="N13">
        <v>0.15654369421865152</v>
      </c>
      <c r="O13">
        <v>0.12527653107936396</v>
      </c>
      <c r="P13">
        <v>-0.47515961760131431</v>
      </c>
      <c r="Q13">
        <v>9.1629844043459308E-2</v>
      </c>
      <c r="R13" t="str">
        <f t="shared" si="0"/>
        <v>✅ Normal</v>
      </c>
      <c r="S13">
        <v>-0.45492006870167823</v>
      </c>
      <c r="T13">
        <v>-0.7151740037208274</v>
      </c>
      <c r="U13" t="str">
        <f t="shared" si="1"/>
        <v>✅ Normal</v>
      </c>
      <c r="V13">
        <f t="shared" si="2"/>
        <v>-0.8873565061212324</v>
      </c>
      <c r="W13">
        <f t="shared" si="3"/>
        <v>199.01174933850356</v>
      </c>
      <c r="X13">
        <f t="shared" si="4"/>
        <v>0.37595817853906743</v>
      </c>
      <c r="Y13" t="str">
        <f t="shared" si="5"/>
        <v>❌ Not statistically significant</v>
      </c>
      <c r="AB13">
        <v>13.9</v>
      </c>
      <c r="AC13">
        <v>19</v>
      </c>
      <c r="AD13">
        <v>22.09</v>
      </c>
      <c r="AE13">
        <v>13.18</v>
      </c>
      <c r="AF13">
        <v>19.899999999999999</v>
      </c>
      <c r="AG13">
        <v>23.48</v>
      </c>
    </row>
    <row r="14" spans="1:33" x14ac:dyDescent="0.3">
      <c r="A14">
        <v>12</v>
      </c>
      <c r="B14" s="11">
        <v>18.107107438016531</v>
      </c>
      <c r="C14" s="11">
        <v>1.8171417290241509</v>
      </c>
      <c r="D14">
        <v>12.08</v>
      </c>
      <c r="E14">
        <v>21.1</v>
      </c>
      <c r="F14">
        <v>3.3020040633608807</v>
      </c>
      <c r="G14">
        <v>15.488785046728969</v>
      </c>
      <c r="H14">
        <v>1.1990819682435159</v>
      </c>
      <c r="I14">
        <v>11.6</v>
      </c>
      <c r="J14">
        <v>18.5</v>
      </c>
      <c r="K14">
        <v>1.437797566566744</v>
      </c>
      <c r="L14">
        <v>-0.1982928884530481</v>
      </c>
      <c r="M14">
        <v>7.6186456420536702E-2</v>
      </c>
      <c r="N14">
        <v>0.13106519019399843</v>
      </c>
      <c r="O14">
        <v>0.42407831555698794</v>
      </c>
      <c r="P14">
        <v>-0.55438132079985569</v>
      </c>
      <c r="Q14">
        <v>-4.2188209619901773E-2</v>
      </c>
      <c r="R14" t="str">
        <f t="shared" si="0"/>
        <v>✅ Normal</v>
      </c>
      <c r="S14">
        <v>-0.17623255732552645</v>
      </c>
      <c r="T14">
        <v>0.80283945195007034</v>
      </c>
      <c r="U14" t="str">
        <f t="shared" si="1"/>
        <v>✅ Normal</v>
      </c>
      <c r="V14">
        <f t="shared" si="2"/>
        <v>12.974295180261715</v>
      </c>
      <c r="W14">
        <f t="shared" si="3"/>
        <v>209.71011719033547</v>
      </c>
      <c r="X14">
        <f t="shared" si="4"/>
        <v>1.2639582470845351E-28</v>
      </c>
      <c r="Y14" t="str">
        <f t="shared" si="5"/>
        <v>✅ Highly significant</v>
      </c>
      <c r="AB14">
        <v>14.82</v>
      </c>
      <c r="AC14">
        <v>18.3</v>
      </c>
      <c r="AD14">
        <v>20.718</v>
      </c>
      <c r="AE14">
        <v>13.38</v>
      </c>
      <c r="AF14">
        <v>15.5</v>
      </c>
      <c r="AG14">
        <v>17.52</v>
      </c>
    </row>
    <row r="15" spans="1:33" x14ac:dyDescent="0.3">
      <c r="A15">
        <v>13</v>
      </c>
      <c r="B15" s="11">
        <v>18.100247933884301</v>
      </c>
      <c r="C15" s="11">
        <v>1.7094840658367838</v>
      </c>
      <c r="D15">
        <v>12.72</v>
      </c>
      <c r="E15">
        <v>23.1</v>
      </c>
      <c r="F15">
        <v>2.9223357713498617</v>
      </c>
      <c r="G15">
        <v>15.942710280373831</v>
      </c>
      <c r="H15">
        <v>1.2060684373815747</v>
      </c>
      <c r="I15">
        <v>11.4</v>
      </c>
      <c r="J15">
        <v>19.600000000000001</v>
      </c>
      <c r="K15">
        <v>1.4546010756480332</v>
      </c>
      <c r="L15">
        <v>-0.13658529759708352</v>
      </c>
      <c r="M15">
        <v>0.13567648675875071</v>
      </c>
      <c r="N15">
        <v>0.10605169154622836</v>
      </c>
      <c r="O15">
        <v>0.29715837026693998</v>
      </c>
      <c r="P15">
        <v>-0.13514481526940419</v>
      </c>
      <c r="Q15">
        <v>0.94136112303932595</v>
      </c>
      <c r="R15" t="str">
        <f t="shared" si="0"/>
        <v>✅ Normal</v>
      </c>
      <c r="S15">
        <v>-6.0537321539143082E-2</v>
      </c>
      <c r="T15">
        <v>1.9678039290616405</v>
      </c>
      <c r="U15" t="str">
        <f t="shared" si="1"/>
        <v>⚠️ Borderline</v>
      </c>
      <c r="V15">
        <f t="shared" si="2"/>
        <v>11.10512044942565</v>
      </c>
      <c r="W15">
        <f t="shared" si="3"/>
        <v>215.73235542171199</v>
      </c>
      <c r="X15">
        <f t="shared" si="4"/>
        <v>6.0930604963318218E-23</v>
      </c>
      <c r="Y15" t="str">
        <f t="shared" si="5"/>
        <v>✅ Highly significant</v>
      </c>
      <c r="AB15">
        <v>15.61</v>
      </c>
      <c r="AC15">
        <v>18.190000000000001</v>
      </c>
      <c r="AD15">
        <v>21.062999999999999</v>
      </c>
      <c r="AE15">
        <v>13.94</v>
      </c>
      <c r="AF15">
        <v>15.9</v>
      </c>
      <c r="AG15">
        <v>18.02</v>
      </c>
    </row>
    <row r="16" spans="1:33" x14ac:dyDescent="0.3">
      <c r="A16">
        <v>14</v>
      </c>
      <c r="B16" s="11">
        <v>16.928016528925635</v>
      </c>
      <c r="C16" s="11">
        <v>1.6564347355262303</v>
      </c>
      <c r="D16">
        <v>9.9700000000000006</v>
      </c>
      <c r="E16">
        <v>20.8</v>
      </c>
      <c r="F16">
        <v>2.7437760330578524</v>
      </c>
      <c r="G16">
        <v>15.061495327102806</v>
      </c>
      <c r="H16">
        <v>0.88976126089701879</v>
      </c>
      <c r="I16">
        <v>13.2</v>
      </c>
      <c r="J16">
        <v>17.600000000000001</v>
      </c>
      <c r="K16">
        <v>0.79167510139305275</v>
      </c>
      <c r="L16">
        <v>-0.13333742129294207</v>
      </c>
      <c r="M16">
        <v>0.1500382383531281</v>
      </c>
      <c r="N16">
        <v>0.21961911889776203</v>
      </c>
      <c r="O16">
        <v>0.50733398349916137</v>
      </c>
      <c r="P16">
        <v>-0.57475607869536294</v>
      </c>
      <c r="Q16">
        <v>1.6071805805639805</v>
      </c>
      <c r="R16" t="str">
        <f t="shared" si="0"/>
        <v>⚠️ Borderline</v>
      </c>
      <c r="S16">
        <v>8.436781166668272E-3</v>
      </c>
      <c r="T16">
        <v>-2.9421622575998008E-2</v>
      </c>
      <c r="U16" t="str">
        <f t="shared" si="1"/>
        <v>✅ Normal</v>
      </c>
      <c r="V16">
        <f t="shared" si="2"/>
        <v>10.76297939051222</v>
      </c>
      <c r="W16">
        <f t="shared" si="3"/>
        <v>188.38009047116728</v>
      </c>
      <c r="X16">
        <f t="shared" si="4"/>
        <v>2.3551652630262398E-21</v>
      </c>
      <c r="Y16" t="str">
        <f t="shared" si="5"/>
        <v>✅ Highly significant</v>
      </c>
      <c r="AB16">
        <v>14.405000000000001</v>
      </c>
      <c r="AC16">
        <v>17.100000000000001</v>
      </c>
      <c r="AD16">
        <v>19.5</v>
      </c>
      <c r="AE16">
        <v>13.4</v>
      </c>
      <c r="AF16">
        <v>15.1</v>
      </c>
      <c r="AG16">
        <v>16.66</v>
      </c>
    </row>
    <row r="17" spans="1:33" x14ac:dyDescent="0.3">
      <c r="A17">
        <v>15</v>
      </c>
      <c r="B17" s="11">
        <v>15.260165289256198</v>
      </c>
      <c r="C17" s="11">
        <v>1.7003073170611569</v>
      </c>
      <c r="D17">
        <v>8.84</v>
      </c>
      <c r="E17">
        <v>19.2</v>
      </c>
      <c r="F17">
        <v>2.8910449724517093</v>
      </c>
      <c r="G17">
        <v>13.157943925233647</v>
      </c>
      <c r="H17">
        <v>1.0738782987841509</v>
      </c>
      <c r="I17">
        <v>10.4</v>
      </c>
      <c r="J17">
        <v>16.899999999999999</v>
      </c>
      <c r="K17">
        <v>1.1532146005995418</v>
      </c>
      <c r="L17">
        <v>-0.19068377878144424</v>
      </c>
      <c r="M17">
        <v>7.7315689661218143E-2</v>
      </c>
      <c r="N17">
        <v>0.22878889131159258</v>
      </c>
      <c r="O17">
        <v>0.5359965304814045</v>
      </c>
      <c r="P17">
        <v>-0.37941215014245433</v>
      </c>
      <c r="Q17">
        <v>0.8651245300961472</v>
      </c>
      <c r="R17" t="str">
        <f t="shared" si="0"/>
        <v>✅ Normal</v>
      </c>
      <c r="S17">
        <v>0.41841864641285986</v>
      </c>
      <c r="T17">
        <v>0.96370631593720413</v>
      </c>
      <c r="U17" t="str">
        <f t="shared" si="1"/>
        <v>✅ Normal</v>
      </c>
      <c r="V17">
        <f t="shared" si="2"/>
        <v>11.290092880855976</v>
      </c>
      <c r="W17">
        <f t="shared" si="3"/>
        <v>205.37007809161773</v>
      </c>
      <c r="X17">
        <f t="shared" si="4"/>
        <v>2.6671683041682992E-23</v>
      </c>
      <c r="Y17" t="str">
        <f t="shared" si="5"/>
        <v>✅ Highly significant</v>
      </c>
      <c r="AB17">
        <v>12.5</v>
      </c>
      <c r="AC17">
        <v>15.3</v>
      </c>
      <c r="AD17">
        <v>18</v>
      </c>
      <c r="AE17">
        <v>11.44</v>
      </c>
      <c r="AF17">
        <v>13.1</v>
      </c>
      <c r="AG17">
        <v>14.9</v>
      </c>
    </row>
    <row r="18" spans="1:33" x14ac:dyDescent="0.3">
      <c r="A18">
        <v>16</v>
      </c>
      <c r="B18" s="11">
        <v>68.983471074380162</v>
      </c>
      <c r="C18" s="11">
        <v>6.388770709970192</v>
      </c>
      <c r="D18">
        <v>54</v>
      </c>
      <c r="E18">
        <v>87</v>
      </c>
      <c r="F18">
        <v>40.816391184573035</v>
      </c>
      <c r="G18">
        <v>60.971962616822431</v>
      </c>
      <c r="H18">
        <v>3.8398554019680575</v>
      </c>
      <c r="I18">
        <v>51</v>
      </c>
      <c r="J18">
        <v>73</v>
      </c>
      <c r="K18">
        <v>14.744489508023273</v>
      </c>
      <c r="L18">
        <v>-0.25871609784769634</v>
      </c>
      <c r="M18">
        <v>6.8770007550456883E-2</v>
      </c>
      <c r="N18">
        <v>0.22381933311066379</v>
      </c>
      <c r="O18">
        <v>0.55140940497453372</v>
      </c>
      <c r="P18">
        <v>0.70365687863291304</v>
      </c>
      <c r="Q18">
        <v>0.94894200600796541</v>
      </c>
      <c r="R18" t="str">
        <f t="shared" si="0"/>
        <v>✅ Normal</v>
      </c>
      <c r="S18">
        <v>0.24493370716676746</v>
      </c>
      <c r="T18">
        <v>0.3948634576468768</v>
      </c>
      <c r="U18" t="str">
        <f t="shared" si="1"/>
        <v>✅ Normal</v>
      </c>
      <c r="V18">
        <f t="shared" si="2"/>
        <v>11.622794953481888</v>
      </c>
      <c r="W18">
        <f t="shared" si="3"/>
        <v>200.23798648999818</v>
      </c>
      <c r="X18">
        <f t="shared" si="4"/>
        <v>3.4037686636425542E-24</v>
      </c>
      <c r="Y18" t="str">
        <f t="shared" si="5"/>
        <v>✅ Highly significant</v>
      </c>
      <c r="AB18">
        <v>59</v>
      </c>
      <c r="AC18">
        <v>68</v>
      </c>
      <c r="AD18">
        <v>83.899999999999991</v>
      </c>
      <c r="AE18">
        <v>55</v>
      </c>
      <c r="AF18">
        <v>61</v>
      </c>
      <c r="AG18">
        <v>67</v>
      </c>
    </row>
    <row r="19" spans="1:33" x14ac:dyDescent="0.3">
      <c r="A19">
        <v>17</v>
      </c>
      <c r="B19" s="11">
        <v>56.84297520661157</v>
      </c>
      <c r="C19" s="11">
        <v>4.5570609396532653</v>
      </c>
      <c r="D19">
        <v>46</v>
      </c>
      <c r="E19">
        <v>70</v>
      </c>
      <c r="F19">
        <v>20.766804407713501</v>
      </c>
      <c r="G19">
        <v>50.682242990654203</v>
      </c>
      <c r="H19">
        <v>3.352267975849776</v>
      </c>
      <c r="I19">
        <v>44</v>
      </c>
      <c r="J19">
        <v>60</v>
      </c>
      <c r="K19">
        <v>11.237700581907953</v>
      </c>
      <c r="L19">
        <v>-0.15476009485427347</v>
      </c>
      <c r="M19">
        <v>0.11166636245457719</v>
      </c>
      <c r="N19">
        <v>0.17394599448479262</v>
      </c>
      <c r="O19">
        <v>0.55454986425708985</v>
      </c>
      <c r="P19">
        <v>0.6175720963599749</v>
      </c>
      <c r="Q19">
        <v>0.16300040633886415</v>
      </c>
      <c r="R19" t="str">
        <f t="shared" si="0"/>
        <v>✅ Normal</v>
      </c>
      <c r="S19">
        <v>0.16101942889040657</v>
      </c>
      <c r="T19">
        <v>-0.20693448493396849</v>
      </c>
      <c r="U19" t="str">
        <f t="shared" si="1"/>
        <v>✅ Normal</v>
      </c>
      <c r="V19">
        <f t="shared" si="2"/>
        <v>11.712932575365143</v>
      </c>
      <c r="W19">
        <f t="shared" si="3"/>
        <v>218.97309743091955</v>
      </c>
      <c r="X19">
        <f t="shared" si="4"/>
        <v>6.7121863400394606E-25</v>
      </c>
      <c r="Y19" t="str">
        <f t="shared" si="5"/>
        <v>✅ Highly significant</v>
      </c>
      <c r="AB19">
        <v>50.1</v>
      </c>
      <c r="AC19">
        <v>56</v>
      </c>
      <c r="AD19">
        <v>65.899999999999991</v>
      </c>
      <c r="AE19">
        <v>45</v>
      </c>
      <c r="AF19">
        <v>51</v>
      </c>
      <c r="AG19">
        <v>56.599999999999994</v>
      </c>
    </row>
    <row r="20" spans="1:33" x14ac:dyDescent="0.3">
      <c r="A20">
        <v>18</v>
      </c>
      <c r="B20" s="11">
        <v>57.768595041322314</v>
      </c>
      <c r="C20" s="11">
        <v>4.2812777114986611</v>
      </c>
      <c r="D20">
        <v>49</v>
      </c>
      <c r="E20">
        <v>70</v>
      </c>
      <c r="F20">
        <v>18.329338842975215</v>
      </c>
      <c r="G20">
        <v>51.196261682242991</v>
      </c>
      <c r="H20">
        <v>4.2702111041812234</v>
      </c>
      <c r="I20">
        <v>40</v>
      </c>
      <c r="J20">
        <v>66</v>
      </c>
      <c r="K20">
        <v>18.234702874272621</v>
      </c>
      <c r="L20">
        <v>-0.22164181606107103</v>
      </c>
      <c r="M20">
        <v>6.7452508568113606E-2</v>
      </c>
      <c r="N20">
        <v>0.13913298381204264</v>
      </c>
      <c r="O20">
        <v>0.58505104634847072</v>
      </c>
      <c r="P20">
        <v>0.25919564135518697</v>
      </c>
      <c r="Q20">
        <v>-0.23459279844208636</v>
      </c>
      <c r="R20" t="str">
        <f t="shared" si="0"/>
        <v>✅ Normal</v>
      </c>
      <c r="S20">
        <v>0.55832193489569582</v>
      </c>
      <c r="T20">
        <v>0.90830186111835509</v>
      </c>
      <c r="U20" t="str">
        <f t="shared" si="1"/>
        <v>✅ Normal</v>
      </c>
      <c r="V20">
        <f t="shared" si="2"/>
        <v>11.584015953757083</v>
      </c>
      <c r="W20">
        <f t="shared" si="3"/>
        <v>222.73867128943294</v>
      </c>
      <c r="X20">
        <f t="shared" si="4"/>
        <v>1.3985939372005295E-24</v>
      </c>
      <c r="Y20" t="str">
        <f t="shared" si="5"/>
        <v>✅ Highly significant</v>
      </c>
      <c r="AB20">
        <v>51</v>
      </c>
      <c r="AC20">
        <v>58</v>
      </c>
      <c r="AD20">
        <v>65</v>
      </c>
      <c r="AE20">
        <v>45</v>
      </c>
      <c r="AF20">
        <v>51</v>
      </c>
      <c r="AG20">
        <v>60</v>
      </c>
    </row>
    <row r="21" spans="1:33" x14ac:dyDescent="0.3">
      <c r="A21">
        <v>19</v>
      </c>
      <c r="B21" s="11">
        <v>54.206611570247937</v>
      </c>
      <c r="C21" s="11">
        <v>4.024751245671176</v>
      </c>
      <c r="D21">
        <v>44</v>
      </c>
      <c r="E21">
        <v>64</v>
      </c>
      <c r="F21">
        <v>16.198622589531684</v>
      </c>
      <c r="G21">
        <v>48.364485981308412</v>
      </c>
      <c r="H21">
        <v>3.8224572837537871</v>
      </c>
      <c r="I21">
        <v>38</v>
      </c>
      <c r="J21">
        <v>62</v>
      </c>
      <c r="K21">
        <v>14.611179686122382</v>
      </c>
      <c r="L21">
        <v>-0.21175988550181374</v>
      </c>
      <c r="M21">
        <v>0.1088225457025789</v>
      </c>
      <c r="N21">
        <v>9.3611009863976052E-2</v>
      </c>
      <c r="O21">
        <v>0.52273128813526848</v>
      </c>
      <c r="P21">
        <v>0.10385524317133643</v>
      </c>
      <c r="Q21">
        <v>-0.19909995416083159</v>
      </c>
      <c r="R21" t="str">
        <f t="shared" si="0"/>
        <v>✅ Normal</v>
      </c>
      <c r="S21">
        <v>0.59941184283554416</v>
      </c>
      <c r="T21">
        <v>0.88349586629112009</v>
      </c>
      <c r="U21" t="str">
        <f t="shared" si="1"/>
        <v>✅ Normal</v>
      </c>
      <c r="V21">
        <f t="shared" si="2"/>
        <v>11.234316904317307</v>
      </c>
      <c r="W21">
        <f t="shared" si="3"/>
        <v>224.8345843222825</v>
      </c>
      <c r="X21">
        <f t="shared" si="4"/>
        <v>1.6128744847155237E-23</v>
      </c>
      <c r="Y21" t="str">
        <f t="shared" si="5"/>
        <v>✅ Highly significant</v>
      </c>
      <c r="AB21">
        <v>48</v>
      </c>
      <c r="AC21">
        <v>54</v>
      </c>
      <c r="AD21">
        <v>61</v>
      </c>
      <c r="AE21">
        <v>43</v>
      </c>
      <c r="AF21">
        <v>48</v>
      </c>
      <c r="AG21">
        <v>55.599999999999994</v>
      </c>
    </row>
    <row r="22" spans="1:33" x14ac:dyDescent="0.3">
      <c r="A22">
        <v>20</v>
      </c>
      <c r="B22" s="11">
        <v>49.892561983471076</v>
      </c>
      <c r="C22" s="11">
        <v>4.0513406276864332</v>
      </c>
      <c r="D22">
        <v>40</v>
      </c>
      <c r="E22">
        <v>65</v>
      </c>
      <c r="F22">
        <v>16.413360881542705</v>
      </c>
      <c r="G22">
        <v>45.560747663551403</v>
      </c>
      <c r="H22">
        <v>3.86854165417218</v>
      </c>
      <c r="I22">
        <v>31</v>
      </c>
      <c r="J22">
        <v>57</v>
      </c>
      <c r="K22">
        <v>14.965614530065226</v>
      </c>
      <c r="L22">
        <v>-0.14907473093346427</v>
      </c>
      <c r="M22">
        <v>6.6131449896352237E-2</v>
      </c>
      <c r="N22">
        <v>7.857179313422398E-2</v>
      </c>
      <c r="O22">
        <v>0.55071241247028213</v>
      </c>
      <c r="P22">
        <v>0.32544569128047102</v>
      </c>
      <c r="Q22">
        <v>1.0561910572538755</v>
      </c>
      <c r="R22" t="str">
        <f t="shared" si="0"/>
        <v>⚠️ Borderline</v>
      </c>
      <c r="S22">
        <v>5.3884024005116701E-2</v>
      </c>
      <c r="T22">
        <v>1.6706034311119029</v>
      </c>
      <c r="U22" t="str">
        <f t="shared" si="1"/>
        <v>⚠️ Borderline</v>
      </c>
      <c r="V22">
        <f t="shared" si="2"/>
        <v>8.2527493146563007</v>
      </c>
      <c r="W22">
        <f t="shared" si="3"/>
        <v>224.65397876046583</v>
      </c>
      <c r="X22">
        <f t="shared" si="4"/>
        <v>1.3284037127027766E-14</v>
      </c>
      <c r="Y22" t="str">
        <f t="shared" si="5"/>
        <v>✅ Highly significant</v>
      </c>
      <c r="AB22">
        <v>44</v>
      </c>
      <c r="AC22">
        <v>50</v>
      </c>
      <c r="AD22">
        <v>56</v>
      </c>
      <c r="AE22">
        <v>40</v>
      </c>
      <c r="AF22">
        <v>45</v>
      </c>
      <c r="AG22">
        <v>53</v>
      </c>
    </row>
    <row r="23" spans="1:33" x14ac:dyDescent="0.3">
      <c r="A23">
        <v>21</v>
      </c>
      <c r="B23" s="11">
        <v>69.36363636363636</v>
      </c>
      <c r="C23" s="11">
        <v>4.9782861843543431</v>
      </c>
      <c r="D23">
        <v>50</v>
      </c>
      <c r="E23">
        <v>80</v>
      </c>
      <c r="F23">
        <v>24.783333333333324</v>
      </c>
      <c r="G23">
        <v>65.747663551401871</v>
      </c>
      <c r="H23">
        <v>5.8002821303273526</v>
      </c>
      <c r="I23">
        <v>48</v>
      </c>
      <c r="J23">
        <v>82</v>
      </c>
      <c r="K23">
        <v>33.643272791394807</v>
      </c>
      <c r="L23">
        <v>-7.8480769047470297E-2</v>
      </c>
      <c r="M23">
        <v>0.30018436206792037</v>
      </c>
      <c r="N23">
        <v>0.21718583006607489</v>
      </c>
      <c r="O23">
        <v>0.48310186450321635</v>
      </c>
      <c r="P23">
        <v>-0.60588972793883944</v>
      </c>
      <c r="Q23">
        <v>1.2428060787392985</v>
      </c>
      <c r="R23" t="str">
        <f t="shared" si="0"/>
        <v>⚠️ Borderline</v>
      </c>
      <c r="S23">
        <v>0.14150752179729403</v>
      </c>
      <c r="T23">
        <v>0.25834409652531631</v>
      </c>
      <c r="U23" t="str">
        <f t="shared" si="1"/>
        <v>✅ Normal</v>
      </c>
      <c r="V23">
        <f t="shared" si="2"/>
        <v>5.018100945230783</v>
      </c>
      <c r="W23">
        <f t="shared" si="3"/>
        <v>210.26561486208206</v>
      </c>
      <c r="X23">
        <f t="shared" si="4"/>
        <v>1.1105237039185802E-6</v>
      </c>
      <c r="Y23" t="str">
        <f t="shared" si="5"/>
        <v>✅ Highly significant</v>
      </c>
      <c r="AB23">
        <v>60</v>
      </c>
      <c r="AC23">
        <v>70</v>
      </c>
      <c r="AD23">
        <v>76.899999999999991</v>
      </c>
      <c r="AE23">
        <v>57</v>
      </c>
      <c r="AF23">
        <v>65</v>
      </c>
      <c r="AG23">
        <v>76</v>
      </c>
    </row>
    <row r="24" spans="1:33" x14ac:dyDescent="0.3">
      <c r="A24">
        <v>22</v>
      </c>
      <c r="B24" s="11">
        <v>67.275206611570255</v>
      </c>
      <c r="C24" s="11">
        <v>4.5944945494895562</v>
      </c>
      <c r="D24">
        <v>53</v>
      </c>
      <c r="E24">
        <v>78</v>
      </c>
      <c r="F24">
        <v>21.109380165289242</v>
      </c>
      <c r="G24">
        <v>59.813084112149532</v>
      </c>
      <c r="H24">
        <v>4.3440065870930091</v>
      </c>
      <c r="I24">
        <v>53</v>
      </c>
      <c r="J24">
        <v>78</v>
      </c>
      <c r="K24">
        <v>18.870393228707457</v>
      </c>
      <c r="L24">
        <v>-6.3680319946251479E-2</v>
      </c>
      <c r="M24">
        <v>0.28473111963536446</v>
      </c>
      <c r="N24">
        <v>0.26514342341800295</v>
      </c>
      <c r="O24">
        <v>0.66338167677235804</v>
      </c>
      <c r="P24">
        <v>-0.15977145682952942</v>
      </c>
      <c r="Q24">
        <v>0.22133260304670843</v>
      </c>
      <c r="R24" t="str">
        <f t="shared" si="0"/>
        <v>✅ Normal</v>
      </c>
      <c r="S24">
        <v>0.85617062566569346</v>
      </c>
      <c r="T24">
        <v>1.7577849458508799</v>
      </c>
      <c r="U24" t="str">
        <f t="shared" si="1"/>
        <v>⚠️ Borderline</v>
      </c>
      <c r="V24">
        <f t="shared" si="2"/>
        <v>12.59860230463476</v>
      </c>
      <c r="W24">
        <f t="shared" si="3"/>
        <v>224.97508834555458</v>
      </c>
      <c r="X24">
        <f t="shared" si="4"/>
        <v>7.2320575570431762E-28</v>
      </c>
      <c r="Y24" t="str">
        <f t="shared" si="5"/>
        <v>✅ Highly significant</v>
      </c>
      <c r="AB24">
        <v>60</v>
      </c>
      <c r="AC24">
        <v>67</v>
      </c>
      <c r="AD24">
        <v>75</v>
      </c>
      <c r="AE24">
        <v>54</v>
      </c>
      <c r="AF24">
        <v>60</v>
      </c>
      <c r="AG24">
        <v>67.599999999999994</v>
      </c>
    </row>
    <row r="25" spans="1:33" x14ac:dyDescent="0.3">
      <c r="A25">
        <v>23</v>
      </c>
      <c r="B25" s="11">
        <v>66.814049586776861</v>
      </c>
      <c r="C25" s="11">
        <v>4.6565957842098209</v>
      </c>
      <c r="D25">
        <v>54</v>
      </c>
      <c r="E25">
        <v>79</v>
      </c>
      <c r="F25">
        <v>21.683884297520681</v>
      </c>
      <c r="G25">
        <v>60.214953271028037</v>
      </c>
      <c r="H25">
        <v>4.5785142959450473</v>
      </c>
      <c r="I25">
        <v>50</v>
      </c>
      <c r="J25">
        <v>75</v>
      </c>
      <c r="K25">
        <v>20.962793158173174</v>
      </c>
      <c r="L25">
        <v>9.8480216564234224E-2</v>
      </c>
      <c r="M25">
        <v>0.22774196071640981</v>
      </c>
      <c r="N25">
        <v>0.30652969170617417</v>
      </c>
      <c r="O25">
        <v>0.62491958276636062</v>
      </c>
      <c r="P25">
        <v>0.14733519469255937</v>
      </c>
      <c r="Q25">
        <v>-2.7404725583421996E-2</v>
      </c>
      <c r="R25" t="str">
        <f t="shared" si="0"/>
        <v>✅ Normal</v>
      </c>
      <c r="S25">
        <v>0.29799238225433344</v>
      </c>
      <c r="T25">
        <v>0.17159096400717688</v>
      </c>
      <c r="U25" t="str">
        <f t="shared" si="1"/>
        <v>✅ Normal</v>
      </c>
      <c r="V25">
        <f t="shared" si="2"/>
        <v>10.774560966611601</v>
      </c>
      <c r="W25">
        <f t="shared" si="3"/>
        <v>223.45630497032812</v>
      </c>
      <c r="X25">
        <f t="shared" si="4"/>
        <v>4.5933802554148586E-22</v>
      </c>
      <c r="Y25" t="str">
        <f t="shared" si="5"/>
        <v>✅ Highly significant</v>
      </c>
      <c r="AB25">
        <v>60</v>
      </c>
      <c r="AC25">
        <v>66</v>
      </c>
      <c r="AD25">
        <v>75</v>
      </c>
      <c r="AE25">
        <v>52.8</v>
      </c>
      <c r="AF25">
        <v>60</v>
      </c>
      <c r="AG25">
        <v>67.599999999999994</v>
      </c>
    </row>
    <row r="26" spans="1:33" x14ac:dyDescent="0.3">
      <c r="A26">
        <v>24</v>
      </c>
      <c r="B26" s="11">
        <v>62.454545454545453</v>
      </c>
      <c r="C26" s="11">
        <v>4.209117088733298</v>
      </c>
      <c r="D26">
        <v>54</v>
      </c>
      <c r="E26">
        <v>72</v>
      </c>
      <c r="F26">
        <v>17.716666666666672</v>
      </c>
      <c r="G26">
        <v>57.214953271028037</v>
      </c>
      <c r="H26">
        <v>4.4510504110767766</v>
      </c>
      <c r="I26">
        <v>48</v>
      </c>
      <c r="J26">
        <v>68</v>
      </c>
      <c r="K26">
        <v>19.811849761946739</v>
      </c>
      <c r="L26">
        <v>0.26583020723058587</v>
      </c>
      <c r="M26">
        <v>0.28901276905085793</v>
      </c>
      <c r="N26">
        <v>0.27320311168825429</v>
      </c>
      <c r="O26">
        <v>0.56682214011368748</v>
      </c>
      <c r="P26">
        <v>0.37776038890917729</v>
      </c>
      <c r="Q26">
        <v>-0.35302233573166619</v>
      </c>
      <c r="R26" t="str">
        <f t="shared" si="0"/>
        <v>✅ Normal</v>
      </c>
      <c r="S26">
        <v>0.36299913997298883</v>
      </c>
      <c r="T26">
        <v>-0.37058464476378727</v>
      </c>
      <c r="U26" t="str">
        <f t="shared" si="1"/>
        <v>✅ Normal</v>
      </c>
      <c r="V26">
        <f t="shared" si="2"/>
        <v>9.0992543685447895</v>
      </c>
      <c r="W26">
        <f t="shared" si="3"/>
        <v>218.97420128387438</v>
      </c>
      <c r="X26">
        <f t="shared" si="4"/>
        <v>5.8523218649464497E-17</v>
      </c>
      <c r="Y26" t="str">
        <f t="shared" si="5"/>
        <v>✅ Highly significant</v>
      </c>
      <c r="AB26">
        <v>55.1</v>
      </c>
      <c r="AC26">
        <v>62</v>
      </c>
      <c r="AD26">
        <v>70</v>
      </c>
      <c r="AE26">
        <v>50</v>
      </c>
      <c r="AF26">
        <v>57</v>
      </c>
      <c r="AG26">
        <v>65.599999999999994</v>
      </c>
    </row>
    <row r="27" spans="1:33" x14ac:dyDescent="0.3">
      <c r="A27">
        <v>25</v>
      </c>
      <c r="B27" s="11">
        <v>56.81818181818182</v>
      </c>
      <c r="C27" s="11">
        <v>3.9623225512317894</v>
      </c>
      <c r="D27">
        <v>49</v>
      </c>
      <c r="E27">
        <v>69</v>
      </c>
      <c r="F27">
        <v>15.699999999999998</v>
      </c>
      <c r="G27">
        <v>52.037383177570092</v>
      </c>
      <c r="H27">
        <v>3.9428110689423992</v>
      </c>
      <c r="I27">
        <v>44</v>
      </c>
      <c r="J27">
        <v>65</v>
      </c>
      <c r="K27">
        <v>15.545759125374705</v>
      </c>
      <c r="L27">
        <v>0.20912588779038557</v>
      </c>
      <c r="M27">
        <v>0.2411765710436154</v>
      </c>
      <c r="N27">
        <v>0.2320846795346817</v>
      </c>
      <c r="O27">
        <v>0.59079064319059071</v>
      </c>
      <c r="P27">
        <v>0.49666969428052005</v>
      </c>
      <c r="Q27">
        <v>0.25155253538342492</v>
      </c>
      <c r="R27" t="str">
        <f t="shared" si="0"/>
        <v>✅ Normal</v>
      </c>
      <c r="S27">
        <v>0.42711857242419943</v>
      </c>
      <c r="T27">
        <v>0.48150206439053678</v>
      </c>
      <c r="U27" t="str">
        <f t="shared" si="1"/>
        <v>✅ Normal</v>
      </c>
      <c r="V27">
        <f t="shared" si="2"/>
        <v>9.1159700591340354</v>
      </c>
      <c r="W27">
        <f t="shared" si="3"/>
        <v>222.86210840018472</v>
      </c>
      <c r="X27">
        <f t="shared" si="4"/>
        <v>4.7600319454566591E-17</v>
      </c>
      <c r="Y27" t="str">
        <f t="shared" si="5"/>
        <v>✅ Highly significant</v>
      </c>
      <c r="AB27">
        <v>50</v>
      </c>
      <c r="AC27">
        <v>56</v>
      </c>
      <c r="AD27">
        <v>64</v>
      </c>
      <c r="AE27">
        <v>45.4</v>
      </c>
      <c r="AF27">
        <v>52</v>
      </c>
      <c r="AG27">
        <v>59.599999999999994</v>
      </c>
    </row>
    <row r="28" spans="1:33" x14ac:dyDescent="0.3">
      <c r="A28">
        <v>26</v>
      </c>
      <c r="B28" s="11">
        <v>100.22669421487603</v>
      </c>
      <c r="C28" s="11">
        <v>6.046697637061869</v>
      </c>
      <c r="D28">
        <v>81.7</v>
      </c>
      <c r="E28">
        <v>115.1</v>
      </c>
      <c r="F28">
        <v>36.56255231404959</v>
      </c>
      <c r="G28">
        <v>85.872616822429876</v>
      </c>
      <c r="H28">
        <v>5.0227601478403487</v>
      </c>
      <c r="I28">
        <v>70.400000000000006</v>
      </c>
      <c r="J28">
        <v>96.3</v>
      </c>
      <c r="K28">
        <v>25.2281195027332</v>
      </c>
      <c r="L28">
        <v>6.5280442009224504E-2</v>
      </c>
      <c r="M28">
        <v>0.15226298942379526</v>
      </c>
      <c r="N28">
        <v>0.40157662559451529</v>
      </c>
      <c r="O28">
        <v>0.49240586485887655</v>
      </c>
      <c r="P28">
        <v>-5.2676891369166617E-2</v>
      </c>
      <c r="Q28">
        <v>0.27255243909452487</v>
      </c>
      <c r="R28" t="str">
        <f t="shared" si="0"/>
        <v>✅ Normal</v>
      </c>
      <c r="S28">
        <v>-0.29698391659369183</v>
      </c>
      <c r="T28">
        <v>0.44990392795946077</v>
      </c>
      <c r="U28" t="str">
        <f t="shared" si="1"/>
        <v>✅ Normal</v>
      </c>
      <c r="V28">
        <f t="shared" si="2"/>
        <v>19.570668969702051</v>
      </c>
      <c r="W28">
        <f t="shared" si="3"/>
        <v>225.14592683892738</v>
      </c>
      <c r="X28">
        <f t="shared" si="4"/>
        <v>1.7992415448850805E-50</v>
      </c>
      <c r="Y28" t="str">
        <f t="shared" si="5"/>
        <v>✅ Highly significant</v>
      </c>
      <c r="AB28">
        <v>90.445000000000007</v>
      </c>
      <c r="AC28">
        <v>99.8</v>
      </c>
      <c r="AD28">
        <v>110.25</v>
      </c>
      <c r="AE28">
        <v>77.64</v>
      </c>
      <c r="AF28">
        <v>85.7</v>
      </c>
      <c r="AG28">
        <v>94.3</v>
      </c>
    </row>
    <row r="29" spans="1:33" x14ac:dyDescent="0.3">
      <c r="A29">
        <v>27</v>
      </c>
      <c r="B29" s="11">
        <v>201.67561983471074</v>
      </c>
      <c r="C29" s="11">
        <v>13.654617832596781</v>
      </c>
      <c r="D29">
        <v>173</v>
      </c>
      <c r="E29">
        <v>250</v>
      </c>
      <c r="F29">
        <v>186.44858815427003</v>
      </c>
      <c r="G29">
        <v>179.7663551401869</v>
      </c>
      <c r="H29">
        <v>9.0871871639100128</v>
      </c>
      <c r="I29">
        <v>158</v>
      </c>
      <c r="J29">
        <v>202</v>
      </c>
      <c r="K29">
        <v>82.576970551930899</v>
      </c>
      <c r="L29">
        <v>-7.4510516801540288E-3</v>
      </c>
      <c r="M29">
        <v>2.6514370144763284E-2</v>
      </c>
      <c r="N29">
        <v>0.65047217390575995</v>
      </c>
      <c r="O29">
        <v>0.37813408939390769</v>
      </c>
      <c r="P29">
        <v>0.76981192064850312</v>
      </c>
      <c r="Q29">
        <v>2.6675627900553502</v>
      </c>
      <c r="R29" t="str">
        <f t="shared" si="0"/>
        <v>⚠️ Borderline</v>
      </c>
      <c r="S29">
        <v>0.16900627117988126</v>
      </c>
      <c r="T29">
        <v>-0.42632645205800257</v>
      </c>
      <c r="U29" t="str">
        <f t="shared" si="1"/>
        <v>✅ Normal</v>
      </c>
      <c r="V29">
        <f t="shared" si="2"/>
        <v>14.406992630346188</v>
      </c>
      <c r="W29">
        <f t="shared" si="3"/>
        <v>210.52103790534517</v>
      </c>
      <c r="X29">
        <f t="shared" si="4"/>
        <v>3.5272582058927676E-33</v>
      </c>
      <c r="Y29" t="str">
        <f t="shared" si="5"/>
        <v>✅ Highly significant</v>
      </c>
      <c r="AB29">
        <v>175</v>
      </c>
      <c r="AC29">
        <v>201</v>
      </c>
      <c r="AD29">
        <v>230</v>
      </c>
      <c r="AE29">
        <v>165.4</v>
      </c>
      <c r="AF29">
        <v>180</v>
      </c>
      <c r="AG29">
        <v>195</v>
      </c>
    </row>
    <row r="30" spans="1:33" x14ac:dyDescent="0.3">
      <c r="A30">
        <v>28</v>
      </c>
      <c r="B30" s="11">
        <v>84.59942148760328</v>
      </c>
      <c r="C30" s="11">
        <v>5.0167021533939771</v>
      </c>
      <c r="D30">
        <v>71.2</v>
      </c>
      <c r="E30">
        <v>96.33</v>
      </c>
      <c r="F30">
        <v>25.167300495867771</v>
      </c>
      <c r="G30">
        <v>71.605700934579431</v>
      </c>
      <c r="H30">
        <v>4.265297245088715</v>
      </c>
      <c r="I30">
        <v>62.5</v>
      </c>
      <c r="J30">
        <v>82.4</v>
      </c>
      <c r="K30">
        <v>18.192760588961384</v>
      </c>
      <c r="L30">
        <v>-8.0582251116418757E-2</v>
      </c>
      <c r="M30">
        <v>0.13875508365436515</v>
      </c>
      <c r="N30">
        <v>0.39794167416262444</v>
      </c>
      <c r="O30">
        <v>0.6186363190608497</v>
      </c>
      <c r="P30">
        <v>-0.12338340296174616</v>
      </c>
      <c r="Q30">
        <v>0.14960296759916192</v>
      </c>
      <c r="R30" t="str">
        <f t="shared" si="0"/>
        <v>✅ Normal</v>
      </c>
      <c r="S30">
        <v>0.28556851340778683</v>
      </c>
      <c r="T30">
        <v>-2.7610877364030451E-2</v>
      </c>
      <c r="U30" t="str">
        <f t="shared" si="1"/>
        <v>✅ Normal</v>
      </c>
      <c r="V30">
        <f t="shared" si="2"/>
        <v>21.133728445814331</v>
      </c>
      <c r="W30">
        <f t="shared" si="3"/>
        <v>225.66433682555743</v>
      </c>
      <c r="X30">
        <f t="shared" si="4"/>
        <v>2.4047549634287209E-55</v>
      </c>
      <c r="Y30" t="str">
        <f t="shared" si="5"/>
        <v>✅ Highly significant</v>
      </c>
      <c r="AB30">
        <v>74.823999999999998</v>
      </c>
      <c r="AC30">
        <v>84.54</v>
      </c>
      <c r="AD30">
        <v>94.137999999999977</v>
      </c>
      <c r="AE30">
        <v>64.44</v>
      </c>
      <c r="AF30">
        <v>71.400000000000006</v>
      </c>
      <c r="AG30">
        <v>79.62</v>
      </c>
    </row>
    <row r="31" spans="1:33" x14ac:dyDescent="0.3">
      <c r="A31">
        <v>29</v>
      </c>
      <c r="B31" s="11">
        <v>40.137272727272716</v>
      </c>
      <c r="C31" s="11">
        <v>5.4358853924637627</v>
      </c>
      <c r="D31">
        <v>22.4</v>
      </c>
      <c r="E31">
        <v>50.8</v>
      </c>
      <c r="F31">
        <v>29.548850000000918</v>
      </c>
      <c r="G31">
        <v>33.46766355140187</v>
      </c>
      <c r="H31">
        <v>3.849385782771404</v>
      </c>
      <c r="I31">
        <v>24.5</v>
      </c>
      <c r="J31">
        <v>43.9</v>
      </c>
      <c r="K31">
        <v>14.817770904602614</v>
      </c>
      <c r="L31">
        <v>-0.13077090249921944</v>
      </c>
      <c r="M31">
        <v>0.11986885126870364</v>
      </c>
      <c r="N31">
        <v>0.14717811761174751</v>
      </c>
      <c r="O31">
        <v>0.48544998117441401</v>
      </c>
      <c r="P31">
        <v>-0.65973518226997607</v>
      </c>
      <c r="Q31">
        <v>0.6122789576362706</v>
      </c>
      <c r="R31" t="str">
        <f t="shared" si="0"/>
        <v>✅ Normal</v>
      </c>
      <c r="S31">
        <v>-0.10568846913804325</v>
      </c>
      <c r="T31">
        <v>-8.1875025029882753E-2</v>
      </c>
      <c r="U31" t="str">
        <f t="shared" si="1"/>
        <v>✅ Normal</v>
      </c>
      <c r="V31">
        <f t="shared" si="2"/>
        <v>10.781452555187917</v>
      </c>
      <c r="W31">
        <f t="shared" si="3"/>
        <v>216.03912263024233</v>
      </c>
      <c r="X31">
        <f t="shared" si="4"/>
        <v>5.7925489340268814E-22</v>
      </c>
      <c r="Y31" t="str">
        <f t="shared" si="5"/>
        <v>✅ Highly significant</v>
      </c>
      <c r="AB31">
        <v>31.757000000000001</v>
      </c>
      <c r="AC31">
        <v>41.4</v>
      </c>
      <c r="AD31">
        <v>47.817999999999991</v>
      </c>
      <c r="AE31">
        <v>26.4</v>
      </c>
      <c r="AF31">
        <v>33.5</v>
      </c>
      <c r="AG31">
        <v>39.519999999999996</v>
      </c>
    </row>
    <row r="32" spans="1:33" x14ac:dyDescent="0.3">
      <c r="A32">
        <v>30</v>
      </c>
      <c r="B32" s="11">
        <v>82.880826446280963</v>
      </c>
      <c r="C32" s="11">
        <v>5.3623852880934839</v>
      </c>
      <c r="D32">
        <v>59.1</v>
      </c>
      <c r="E32">
        <v>96.26</v>
      </c>
      <c r="F32">
        <v>28.755175977961439</v>
      </c>
      <c r="G32">
        <v>71.869813084112153</v>
      </c>
      <c r="H32">
        <v>4.0563988540139961</v>
      </c>
      <c r="I32">
        <v>58.9</v>
      </c>
      <c r="J32">
        <v>81.400000000000006</v>
      </c>
      <c r="K32">
        <v>16.454371662846064</v>
      </c>
      <c r="L32">
        <v>-8.6015654200035027E-2</v>
      </c>
      <c r="M32">
        <v>7.0508548767254584E-2</v>
      </c>
      <c r="N32">
        <v>0.3688541231329826</v>
      </c>
      <c r="O32">
        <v>0.36384010454370908</v>
      </c>
      <c r="P32">
        <v>-0.51722439637120143</v>
      </c>
      <c r="Q32">
        <v>2.864177804308067</v>
      </c>
      <c r="R32" t="str">
        <f t="shared" si="0"/>
        <v>⚠️ Borderline</v>
      </c>
      <c r="S32">
        <v>-0.32564573132967795</v>
      </c>
      <c r="T32">
        <v>1.038780259939585</v>
      </c>
      <c r="U32" t="str">
        <f t="shared" si="1"/>
        <v>⚠️ Borderline</v>
      </c>
      <c r="V32">
        <f t="shared" si="2"/>
        <v>17.599602823022508</v>
      </c>
      <c r="W32">
        <f t="shared" si="3"/>
        <v>220.85652723436019</v>
      </c>
      <c r="X32">
        <f t="shared" si="4"/>
        <v>7.3187212495501363E-44</v>
      </c>
      <c r="Y32" t="str">
        <f t="shared" si="5"/>
        <v>✅ Highly significant</v>
      </c>
      <c r="AB32">
        <v>74.72</v>
      </c>
      <c r="AC32">
        <v>82.7</v>
      </c>
      <c r="AD32">
        <v>90.730999999999995</v>
      </c>
      <c r="AE32">
        <v>64.34</v>
      </c>
      <c r="AF32">
        <v>72.3</v>
      </c>
      <c r="AG32">
        <v>79.38</v>
      </c>
    </row>
    <row r="33" spans="1:33" x14ac:dyDescent="0.3">
      <c r="A33">
        <v>31</v>
      </c>
      <c r="B33" s="11">
        <v>179.68595041322314</v>
      </c>
      <c r="C33" s="11">
        <v>24.651583133019823</v>
      </c>
      <c r="D33">
        <v>144</v>
      </c>
      <c r="E33">
        <v>272</v>
      </c>
      <c r="F33">
        <v>607.70055096418753</v>
      </c>
      <c r="G33">
        <v>151.51401869158877</v>
      </c>
      <c r="H33">
        <v>10.477617190928829</v>
      </c>
      <c r="I33">
        <v>129</v>
      </c>
      <c r="J33">
        <v>194</v>
      </c>
      <c r="K33">
        <v>109.7804619996473</v>
      </c>
      <c r="L33">
        <v>-0.30813326633893701</v>
      </c>
      <c r="M33">
        <v>1.1329382354473857E-2</v>
      </c>
      <c r="N33">
        <v>0.3357442296778938</v>
      </c>
      <c r="O33">
        <v>0.77815964217555456</v>
      </c>
      <c r="P33">
        <v>2.2267014674978665</v>
      </c>
      <c r="Q33">
        <v>5.5739190398461957</v>
      </c>
      <c r="R33" t="str">
        <f t="shared" si="0"/>
        <v>❌ Non-normal</v>
      </c>
      <c r="S33">
        <v>0.80828280918997841</v>
      </c>
      <c r="T33">
        <v>1.7143728880662512</v>
      </c>
      <c r="U33" t="str">
        <f t="shared" si="1"/>
        <v>⚠️ Borderline</v>
      </c>
      <c r="V33">
        <f t="shared" si="2"/>
        <v>11.455124485852011</v>
      </c>
      <c r="W33">
        <f t="shared" si="3"/>
        <v>166.18505971829373</v>
      </c>
      <c r="X33">
        <f t="shared" si="4"/>
        <v>9.3125616302216278E-23</v>
      </c>
      <c r="Y33" t="str">
        <f t="shared" si="5"/>
        <v>✅ Highly significant</v>
      </c>
      <c r="AB33">
        <v>153.1</v>
      </c>
      <c r="AC33">
        <v>172</v>
      </c>
      <c r="AD33">
        <v>249.19999999999993</v>
      </c>
      <c r="AE33">
        <v>135</v>
      </c>
      <c r="AF33">
        <v>150</v>
      </c>
      <c r="AG33">
        <v>170</v>
      </c>
    </row>
    <row r="34" spans="1:33" x14ac:dyDescent="0.3">
      <c r="A34">
        <v>32</v>
      </c>
      <c r="B34" s="11">
        <v>56.811404958677699</v>
      </c>
      <c r="C34" s="11">
        <v>4.3413187907564694</v>
      </c>
      <c r="D34">
        <v>44.8</v>
      </c>
      <c r="E34">
        <v>68.400000000000006</v>
      </c>
      <c r="F34">
        <v>18.847048842975212</v>
      </c>
      <c r="G34">
        <v>49.843177570093438</v>
      </c>
      <c r="H34">
        <v>3.0709634030525952</v>
      </c>
      <c r="I34">
        <v>43.1</v>
      </c>
      <c r="J34">
        <v>59.2</v>
      </c>
      <c r="K34">
        <v>9.4308162228883763</v>
      </c>
      <c r="L34">
        <v>-0.15971161107323109</v>
      </c>
      <c r="M34">
        <v>0.21163015292688453</v>
      </c>
      <c r="N34">
        <v>0.2829650640948364</v>
      </c>
      <c r="O34">
        <v>0.53791109722923236</v>
      </c>
      <c r="P34">
        <v>-0.34234829784139159</v>
      </c>
      <c r="Q34">
        <v>0.47632365799627818</v>
      </c>
      <c r="R34" t="str">
        <f t="shared" si="0"/>
        <v>✅ Normal</v>
      </c>
      <c r="S34">
        <v>0.54462428789657991</v>
      </c>
      <c r="T34">
        <v>0.68229328953043256</v>
      </c>
      <c r="U34" t="str">
        <f t="shared" si="1"/>
        <v>✅ Normal</v>
      </c>
      <c r="V34">
        <f t="shared" si="2"/>
        <v>14.109678661265173</v>
      </c>
      <c r="W34">
        <f t="shared" si="3"/>
        <v>215.95049745068613</v>
      </c>
      <c r="X34">
        <f t="shared" si="4"/>
        <v>1.9603890472215521E-32</v>
      </c>
      <c r="Y34" t="str">
        <f t="shared" si="5"/>
        <v>✅ Highly significant</v>
      </c>
      <c r="AB34">
        <v>48.17</v>
      </c>
      <c r="AC34">
        <v>57.3</v>
      </c>
      <c r="AD34">
        <v>64.759999999999991</v>
      </c>
      <c r="AE34">
        <v>45.12</v>
      </c>
      <c r="AF34">
        <v>49.5</v>
      </c>
      <c r="AG34">
        <v>56.06</v>
      </c>
    </row>
    <row r="35" spans="1:33" x14ac:dyDescent="0.3">
      <c r="A35">
        <v>33</v>
      </c>
      <c r="B35" s="11">
        <v>284.03305785123968</v>
      </c>
      <c r="C35" s="11">
        <v>28.9741073731638</v>
      </c>
      <c r="D35">
        <v>170</v>
      </c>
      <c r="E35">
        <v>350</v>
      </c>
      <c r="F35">
        <v>839.49889807162492</v>
      </c>
      <c r="G35">
        <v>256.78504672897196</v>
      </c>
      <c r="H35">
        <v>14.340882342649644</v>
      </c>
      <c r="I35">
        <v>220</v>
      </c>
      <c r="J35">
        <v>290</v>
      </c>
      <c r="K35">
        <v>205.66090636572034</v>
      </c>
      <c r="L35">
        <v>0.17827687556980029</v>
      </c>
      <c r="M35">
        <v>0.14212094476326631</v>
      </c>
      <c r="N35">
        <v>0.57105186655861817</v>
      </c>
      <c r="O35">
        <v>0.15409456974233074</v>
      </c>
      <c r="P35">
        <v>-2.2027303026028475</v>
      </c>
      <c r="Q35">
        <v>6.3001653439077678</v>
      </c>
      <c r="R35" t="str">
        <f t="shared" si="0"/>
        <v>❌ Non-normal</v>
      </c>
      <c r="S35">
        <v>-8.52247117711179E-2</v>
      </c>
      <c r="T35">
        <v>-9.2585724244295786E-2</v>
      </c>
      <c r="U35" t="str">
        <f t="shared" si="1"/>
        <v>✅ Normal</v>
      </c>
      <c r="V35">
        <f t="shared" si="2"/>
        <v>9.1541111870725818</v>
      </c>
      <c r="W35">
        <f t="shared" si="3"/>
        <v>180.05403998233027</v>
      </c>
      <c r="X35">
        <f t="shared" si="4"/>
        <v>1.1963633066398669E-16</v>
      </c>
      <c r="Y35" t="str">
        <f t="shared" si="5"/>
        <v>✅ Highly significant</v>
      </c>
      <c r="AB35">
        <v>197.5</v>
      </c>
      <c r="AC35">
        <v>290</v>
      </c>
      <c r="AD35">
        <v>319.49999999999994</v>
      </c>
      <c r="AE35">
        <v>235</v>
      </c>
      <c r="AF35">
        <v>258</v>
      </c>
      <c r="AG35">
        <v>280</v>
      </c>
    </row>
    <row r="36" spans="1:33" x14ac:dyDescent="0.3">
      <c r="A36">
        <v>34</v>
      </c>
      <c r="B36" s="11">
        <v>210.12396694214877</v>
      </c>
      <c r="C36" s="11">
        <v>12.099979509578986</v>
      </c>
      <c r="D36">
        <v>186</v>
      </c>
      <c r="E36">
        <v>256</v>
      </c>
      <c r="F36">
        <v>146.40950413223135</v>
      </c>
      <c r="G36">
        <v>177.07102803738317</v>
      </c>
      <c r="H36">
        <v>10.775242494717286</v>
      </c>
      <c r="I36">
        <v>135</v>
      </c>
      <c r="J36">
        <v>204</v>
      </c>
      <c r="K36">
        <v>116.10585081996122</v>
      </c>
      <c r="L36">
        <v>3.5479810294245046E-2</v>
      </c>
      <c r="M36">
        <v>0.17569782590428903</v>
      </c>
      <c r="N36">
        <v>0.41695161338124614</v>
      </c>
      <c r="O36">
        <v>0.46976818308359131</v>
      </c>
      <c r="P36">
        <v>1.2320266549687244</v>
      </c>
      <c r="Q36">
        <v>3.1031404173765313</v>
      </c>
      <c r="R36" t="str">
        <f t="shared" si="0"/>
        <v>❌ Non-normal</v>
      </c>
      <c r="S36">
        <v>-0.33412758133538972</v>
      </c>
      <c r="T36">
        <v>1.4560062284473179</v>
      </c>
      <c r="U36" t="str">
        <f t="shared" si="1"/>
        <v>⚠️ Borderline</v>
      </c>
      <c r="V36">
        <f t="shared" si="2"/>
        <v>21.81772828246477</v>
      </c>
      <c r="W36">
        <f t="shared" si="3"/>
        <v>225.98714054532371</v>
      </c>
      <c r="X36">
        <f t="shared" si="4"/>
        <v>1.9268668426955809E-57</v>
      </c>
      <c r="Y36" t="str">
        <f t="shared" si="5"/>
        <v>✅ Highly significant</v>
      </c>
      <c r="AB36">
        <v>192.1</v>
      </c>
      <c r="AC36">
        <v>210</v>
      </c>
      <c r="AD36">
        <v>231.79999999999998</v>
      </c>
      <c r="AE36">
        <v>159.76</v>
      </c>
      <c r="AF36">
        <v>176</v>
      </c>
      <c r="AG36">
        <v>195.6</v>
      </c>
    </row>
    <row r="37" spans="1:33" x14ac:dyDescent="0.3">
      <c r="A37">
        <v>35</v>
      </c>
      <c r="B37" s="11">
        <v>230.89256198347107</v>
      </c>
      <c r="C37" s="11">
        <v>22.115530611198906</v>
      </c>
      <c r="D37">
        <v>168</v>
      </c>
      <c r="E37">
        <v>280</v>
      </c>
      <c r="F37">
        <v>489.09669421487592</v>
      </c>
      <c r="G37">
        <v>212.20560747663552</v>
      </c>
      <c r="H37">
        <v>19.844555509103895</v>
      </c>
      <c r="I37">
        <v>165</v>
      </c>
      <c r="J37">
        <v>256</v>
      </c>
      <c r="K37">
        <v>393.8063833539058</v>
      </c>
      <c r="L37">
        <v>0.23403677606073839</v>
      </c>
      <c r="M37">
        <v>0.35857140621228772</v>
      </c>
      <c r="N37">
        <v>0.28550743840620957</v>
      </c>
      <c r="O37">
        <v>0.21135586425409489</v>
      </c>
      <c r="P37">
        <v>-8.9035271173682155E-3</v>
      </c>
      <c r="Q37">
        <v>-9.8929682531845309E-2</v>
      </c>
      <c r="R37" t="str">
        <f t="shared" si="0"/>
        <v>✅ Normal</v>
      </c>
      <c r="S37">
        <v>-0.2061654125773798</v>
      </c>
      <c r="T37">
        <v>-0.38712132348201145</v>
      </c>
      <c r="U37" t="str">
        <f t="shared" si="1"/>
        <v>✅ Normal</v>
      </c>
      <c r="V37">
        <f t="shared" si="2"/>
        <v>6.7244694563802634</v>
      </c>
      <c r="W37">
        <f t="shared" si="3"/>
        <v>225.94820338195481</v>
      </c>
      <c r="X37">
        <f t="shared" si="4"/>
        <v>1.435831005333463E-10</v>
      </c>
      <c r="Y37" t="str">
        <f t="shared" si="5"/>
        <v>✅ Highly significant</v>
      </c>
      <c r="AB37">
        <v>190.1</v>
      </c>
      <c r="AC37">
        <v>230</v>
      </c>
      <c r="AD37">
        <v>267.79999999999995</v>
      </c>
      <c r="AE37">
        <v>176.2</v>
      </c>
      <c r="AF37">
        <v>215</v>
      </c>
      <c r="AG37">
        <v>245.2</v>
      </c>
    </row>
    <row r="38" spans="1:33" x14ac:dyDescent="0.3">
      <c r="A38">
        <v>36</v>
      </c>
      <c r="B38" s="11">
        <v>273.07438016528926</v>
      </c>
      <c r="C38" s="11">
        <v>22.026940054266959</v>
      </c>
      <c r="D38">
        <v>205</v>
      </c>
      <c r="E38">
        <v>312</v>
      </c>
      <c r="F38">
        <v>485.18608815427001</v>
      </c>
      <c r="G38">
        <v>218.61682242990653</v>
      </c>
      <c r="H38">
        <v>27.29629350048096</v>
      </c>
      <c r="I38">
        <v>135</v>
      </c>
      <c r="J38">
        <v>265</v>
      </c>
      <c r="K38">
        <v>745.08763886439908</v>
      </c>
      <c r="L38">
        <v>4.0111245010230742E-3</v>
      </c>
      <c r="M38">
        <v>0.12762931520525855</v>
      </c>
      <c r="N38">
        <v>0.24473062261731968</v>
      </c>
      <c r="O38">
        <v>0.48411503980654835</v>
      </c>
      <c r="P38">
        <v>-1.0033987435514145</v>
      </c>
      <c r="Q38">
        <v>1.6801906107673226</v>
      </c>
      <c r="R38" t="str">
        <f t="shared" si="0"/>
        <v>❌ Non-normal</v>
      </c>
      <c r="S38">
        <v>-0.71536514584641742</v>
      </c>
      <c r="T38">
        <v>0.14473011838060534</v>
      </c>
      <c r="U38" t="str">
        <f t="shared" si="1"/>
        <v>✅ Normal</v>
      </c>
      <c r="V38">
        <f t="shared" si="2"/>
        <v>16.439581443405107</v>
      </c>
      <c r="W38">
        <f t="shared" si="3"/>
        <v>203.59282778284464</v>
      </c>
      <c r="X38">
        <f t="shared" si="4"/>
        <v>3.5972651409159385E-39</v>
      </c>
      <c r="Y38" t="str">
        <f t="shared" si="5"/>
        <v>✅ Highly significant</v>
      </c>
      <c r="AB38">
        <v>222.8</v>
      </c>
      <c r="AC38">
        <v>275</v>
      </c>
      <c r="AD38">
        <v>303.79999999999995</v>
      </c>
      <c r="AE38">
        <v>174</v>
      </c>
      <c r="AF38">
        <v>225</v>
      </c>
      <c r="AG38">
        <v>255</v>
      </c>
    </row>
    <row r="39" spans="1:33" x14ac:dyDescent="0.3">
      <c r="A39">
        <v>37</v>
      </c>
      <c r="B39" s="11">
        <v>103.44628099173553</v>
      </c>
      <c r="C39" s="11">
        <v>19.148085375664031</v>
      </c>
      <c r="D39">
        <v>60</v>
      </c>
      <c r="E39">
        <v>145</v>
      </c>
      <c r="F39">
        <v>366.6491735537187</v>
      </c>
      <c r="G39">
        <v>101.76168224299066</v>
      </c>
      <c r="H39">
        <v>9.4380666878200383</v>
      </c>
      <c r="I39">
        <v>80</v>
      </c>
      <c r="J39">
        <v>126</v>
      </c>
      <c r="K39">
        <v>89.077102803738299</v>
      </c>
      <c r="L39">
        <v>0.42951903614775405</v>
      </c>
      <c r="M39">
        <v>0.17516965413081137</v>
      </c>
      <c r="N39">
        <v>0.18941567302616802</v>
      </c>
      <c r="O39">
        <v>-0.1170592647194833</v>
      </c>
      <c r="P39">
        <v>-6.4989455066756519E-2</v>
      </c>
      <c r="Q39">
        <v>-0.93225504686234428</v>
      </c>
      <c r="R39" t="str">
        <f t="shared" si="0"/>
        <v>✅ Normal</v>
      </c>
      <c r="S39">
        <v>7.9608627712018321E-2</v>
      </c>
      <c r="T39">
        <v>-0.14424526842958052</v>
      </c>
      <c r="U39" t="str">
        <f t="shared" si="1"/>
        <v>✅ Normal</v>
      </c>
      <c r="V39">
        <f t="shared" si="2"/>
        <v>0.85714348395404938</v>
      </c>
      <c r="W39">
        <f t="shared" si="3"/>
        <v>179.64401093540391</v>
      </c>
      <c r="X39">
        <f t="shared" si="4"/>
        <v>0.39251170025455107</v>
      </c>
      <c r="Y39" t="str">
        <f t="shared" si="5"/>
        <v>❌ Not statistically significant</v>
      </c>
      <c r="AB39">
        <v>75.099999999999994</v>
      </c>
      <c r="AC39">
        <v>102</v>
      </c>
      <c r="AD39">
        <v>134.69999999999999</v>
      </c>
      <c r="AE39">
        <v>85</v>
      </c>
      <c r="AF39">
        <v>100</v>
      </c>
      <c r="AG39">
        <v>118.39999999999998</v>
      </c>
    </row>
    <row r="40" spans="1:33" x14ac:dyDescent="0.3">
      <c r="A40">
        <v>38</v>
      </c>
      <c r="B40" s="11">
        <v>187.77685950413223</v>
      </c>
      <c r="C40" s="11">
        <v>12.955364142126474</v>
      </c>
      <c r="D40">
        <v>146</v>
      </c>
      <c r="E40">
        <v>222</v>
      </c>
      <c r="F40">
        <v>167.84146005509643</v>
      </c>
      <c r="G40">
        <v>169.49532710280374</v>
      </c>
      <c r="H40">
        <v>8.91402735122624</v>
      </c>
      <c r="I40">
        <v>149</v>
      </c>
      <c r="J40">
        <v>194</v>
      </c>
      <c r="K40">
        <v>79.459883618409492</v>
      </c>
      <c r="L40">
        <v>-0.12059873898822825</v>
      </c>
      <c r="M40">
        <v>-8.3739289237357486E-3</v>
      </c>
      <c r="N40">
        <v>0.58339405662873733</v>
      </c>
      <c r="O40">
        <v>0.34922723325168015</v>
      </c>
      <c r="P40">
        <v>-3.495763795757835E-2</v>
      </c>
      <c r="Q40">
        <v>0.32989062724608198</v>
      </c>
      <c r="R40" t="str">
        <f t="shared" si="0"/>
        <v>✅ Normal</v>
      </c>
      <c r="S40">
        <v>0.14737187204903243</v>
      </c>
      <c r="T40">
        <v>-0.29576780822350335</v>
      </c>
      <c r="U40" t="str">
        <f t="shared" si="1"/>
        <v>✅ Normal</v>
      </c>
      <c r="V40">
        <f t="shared" si="2"/>
        <v>12.527078186725481</v>
      </c>
      <c r="W40">
        <f t="shared" si="3"/>
        <v>213.58082605614064</v>
      </c>
      <c r="X40">
        <f t="shared" si="4"/>
        <v>2.4475607088665499E-27</v>
      </c>
      <c r="Y40" t="str">
        <f t="shared" si="5"/>
        <v>✅ Highly significant</v>
      </c>
      <c r="AB40">
        <v>170</v>
      </c>
      <c r="AC40">
        <v>189</v>
      </c>
      <c r="AD40">
        <v>209.89999999999998</v>
      </c>
      <c r="AE40">
        <v>155</v>
      </c>
      <c r="AF40">
        <v>170</v>
      </c>
      <c r="AG40">
        <v>185</v>
      </c>
    </row>
    <row r="41" spans="1:33" x14ac:dyDescent="0.3">
      <c r="A41">
        <v>39</v>
      </c>
      <c r="B41" s="11">
        <v>186.52892561983472</v>
      </c>
      <c r="C41" s="11">
        <v>13.302928487219951</v>
      </c>
      <c r="D41">
        <v>154</v>
      </c>
      <c r="E41">
        <v>232</v>
      </c>
      <c r="F41">
        <v>176.96790633608811</v>
      </c>
      <c r="G41">
        <v>167.44859813084113</v>
      </c>
      <c r="H41">
        <v>8.5033108367290815</v>
      </c>
      <c r="I41">
        <v>140</v>
      </c>
      <c r="J41">
        <v>188</v>
      </c>
      <c r="K41">
        <v>72.30629518603422</v>
      </c>
      <c r="L41">
        <v>-0.23794829438301915</v>
      </c>
      <c r="M41">
        <v>-2.7558249594815183E-2</v>
      </c>
      <c r="N41">
        <v>0.53304254417256514</v>
      </c>
      <c r="O41">
        <v>0.25839825850369946</v>
      </c>
      <c r="P41">
        <v>0.43239950094624641</v>
      </c>
      <c r="Q41">
        <v>1.324879456235017</v>
      </c>
      <c r="R41" t="str">
        <f t="shared" si="0"/>
        <v>⚠️ Borderline</v>
      </c>
      <c r="S41">
        <v>-0.1666864343105566</v>
      </c>
      <c r="T41">
        <v>0.29413500877880772</v>
      </c>
      <c r="U41" t="str">
        <f t="shared" si="1"/>
        <v>✅ Normal</v>
      </c>
      <c r="V41">
        <f t="shared" si="2"/>
        <v>13.04821351834444</v>
      </c>
      <c r="W41">
        <f t="shared" si="3"/>
        <v>206.58184414186417</v>
      </c>
      <c r="X41">
        <f t="shared" si="4"/>
        <v>9.2837564068611892E-29</v>
      </c>
      <c r="Y41" t="str">
        <f t="shared" si="5"/>
        <v>✅ Highly significant</v>
      </c>
      <c r="AB41">
        <v>163.30000000000001</v>
      </c>
      <c r="AC41">
        <v>186</v>
      </c>
      <c r="AD41">
        <v>202.89999999999998</v>
      </c>
      <c r="AE41">
        <v>152.80000000000001</v>
      </c>
      <c r="AF41">
        <v>167</v>
      </c>
      <c r="AG41">
        <v>181.6</v>
      </c>
    </row>
    <row r="42" spans="1:33" x14ac:dyDescent="0.3">
      <c r="A42">
        <v>40</v>
      </c>
      <c r="B42" s="11">
        <v>156.24793388429751</v>
      </c>
      <c r="C42" s="11">
        <v>12.64072848094308</v>
      </c>
      <c r="D42">
        <v>125</v>
      </c>
      <c r="E42">
        <v>192</v>
      </c>
      <c r="F42">
        <v>159.78801652892557</v>
      </c>
      <c r="G42">
        <v>141.11214953271028</v>
      </c>
      <c r="H42">
        <v>8.4867567230092202</v>
      </c>
      <c r="I42">
        <v>112</v>
      </c>
      <c r="J42">
        <v>167</v>
      </c>
      <c r="K42">
        <v>72.025039675542203</v>
      </c>
      <c r="L42">
        <v>-0.28212594482884118</v>
      </c>
      <c r="M42">
        <v>-3.7999036361820282E-2</v>
      </c>
      <c r="N42">
        <v>0.37530645549125663</v>
      </c>
      <c r="O42">
        <v>0.20669987323952463</v>
      </c>
      <c r="P42">
        <v>-5.7421978842963586E-2</v>
      </c>
      <c r="Q42">
        <v>0.25729253919956196</v>
      </c>
      <c r="R42" t="str">
        <f t="shared" si="0"/>
        <v>✅ Normal</v>
      </c>
      <c r="S42">
        <v>-1.8791684182674129E-2</v>
      </c>
      <c r="T42">
        <v>1.2217293563002269</v>
      </c>
      <c r="U42" t="str">
        <f t="shared" si="1"/>
        <v>⚠️ Borderline</v>
      </c>
      <c r="V42">
        <f t="shared" si="2"/>
        <v>10.719530227939829</v>
      </c>
      <c r="W42">
        <f t="shared" si="3"/>
        <v>211.34808989775451</v>
      </c>
      <c r="X42">
        <f t="shared" si="4"/>
        <v>1.1020899604903392E-21</v>
      </c>
      <c r="Y42" t="str">
        <f t="shared" si="5"/>
        <v>✅ Highly significant</v>
      </c>
      <c r="AB42">
        <v>134</v>
      </c>
      <c r="AC42">
        <v>160</v>
      </c>
      <c r="AD42">
        <v>179.19999999999993</v>
      </c>
      <c r="AE42">
        <v>126</v>
      </c>
      <c r="AF42">
        <v>142</v>
      </c>
      <c r="AG42">
        <v>155</v>
      </c>
    </row>
    <row r="44" spans="1:33" ht="28.8" x14ac:dyDescent="0.3">
      <c r="R44" s="8" t="s">
        <v>67</v>
      </c>
      <c r="S44" s="8" t="s">
        <v>68</v>
      </c>
      <c r="T44" s="8" t="s">
        <v>69</v>
      </c>
    </row>
    <row r="45" spans="1:33" ht="43.2" x14ac:dyDescent="0.3">
      <c r="R45" s="10" t="s">
        <v>70</v>
      </c>
      <c r="S45" s="9" t="s">
        <v>71</v>
      </c>
      <c r="T45" s="9" t="s">
        <v>72</v>
      </c>
    </row>
    <row r="46" spans="1:33" ht="86.4" x14ac:dyDescent="0.3">
      <c r="R46" s="10" t="s">
        <v>73</v>
      </c>
      <c r="S46" s="9" t="s">
        <v>71</v>
      </c>
      <c r="T46" s="9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44"/>
  <sheetViews>
    <sheetView zoomScale="55" zoomScaleNormal="55" workbookViewId="0">
      <selection activeCell="S39" sqref="S39"/>
    </sheetView>
  </sheetViews>
  <sheetFormatPr defaultRowHeight="14.4" x14ac:dyDescent="0.3"/>
  <cols>
    <col min="2" max="2" width="15.44140625" bestFit="1" customWidth="1"/>
    <col min="3" max="3" width="11.44140625" customWidth="1"/>
    <col min="4" max="4" width="15.109375" bestFit="1" customWidth="1"/>
    <col min="5" max="5" width="12.88671875" bestFit="1" customWidth="1"/>
    <col min="6" max="6" width="11.77734375" bestFit="1" customWidth="1"/>
    <col min="7" max="7" width="15.6640625" style="14" bestFit="1" customWidth="1"/>
    <col min="8" max="8" width="13.88671875" bestFit="1" customWidth="1"/>
    <col min="9" max="9" width="11.77734375" bestFit="1" customWidth="1"/>
    <col min="10" max="10" width="13" bestFit="1" customWidth="1"/>
    <col min="12" max="12" width="14.21875" style="7" bestFit="1" customWidth="1"/>
    <col min="13" max="13" width="8.88671875" style="14"/>
    <col min="16" max="16" width="8" bestFit="1" customWidth="1"/>
    <col min="17" max="17" width="10.21875" bestFit="1" customWidth="1"/>
    <col min="18" max="18" width="8.21875" bestFit="1" customWidth="1"/>
    <col min="19" max="19" width="9.21875" style="14" bestFit="1" customWidth="1"/>
    <col min="20" max="20" width="11.77734375" bestFit="1" customWidth="1"/>
    <col min="21" max="21" width="8.21875" bestFit="1" customWidth="1"/>
    <col min="25" max="25" width="8.88671875" style="14"/>
    <col min="30" max="30" width="8.88671875" style="14"/>
    <col min="54" max="54" width="14.6640625" bestFit="1" customWidth="1"/>
    <col min="56" max="56" width="13.44140625" bestFit="1" customWidth="1"/>
    <col min="66" max="66" width="14.6640625" bestFit="1" customWidth="1"/>
    <col min="68" max="68" width="13.44140625" bestFit="1" customWidth="1"/>
  </cols>
  <sheetData>
    <row r="1" spans="1:77" x14ac:dyDescent="0.3">
      <c r="B1" t="s">
        <v>51</v>
      </c>
      <c r="G1" s="14" t="s">
        <v>298</v>
      </c>
      <c r="H1" t="s">
        <v>52</v>
      </c>
      <c r="M1" s="14" t="s">
        <v>303</v>
      </c>
      <c r="N1" t="s">
        <v>79</v>
      </c>
      <c r="O1" t="s">
        <v>279</v>
      </c>
      <c r="T1" t="s">
        <v>52</v>
      </c>
      <c r="U1" t="s">
        <v>279</v>
      </c>
      <c r="Z1" t="s">
        <v>280</v>
      </c>
      <c r="AA1" t="s">
        <v>79</v>
      </c>
      <c r="AE1" t="s">
        <v>281</v>
      </c>
      <c r="AJ1" t="s">
        <v>79</v>
      </c>
      <c r="AK1" t="s">
        <v>328</v>
      </c>
      <c r="AO1" t="s">
        <v>52</v>
      </c>
      <c r="AP1" t="s">
        <v>328</v>
      </c>
      <c r="AT1" t="s">
        <v>330</v>
      </c>
      <c r="AU1" t="s">
        <v>331</v>
      </c>
      <c r="AX1" t="s">
        <v>77</v>
      </c>
      <c r="BB1" t="s">
        <v>76</v>
      </c>
      <c r="BE1" s="13"/>
      <c r="BF1" s="13" t="s">
        <v>332</v>
      </c>
      <c r="BG1" s="13" t="s">
        <v>331</v>
      </c>
      <c r="BH1" s="13"/>
      <c r="BI1" s="13"/>
      <c r="BJ1" s="13" t="s">
        <v>77</v>
      </c>
      <c r="BN1" t="s">
        <v>76</v>
      </c>
      <c r="BR1" t="s">
        <v>333</v>
      </c>
      <c r="BV1" t="s">
        <v>334</v>
      </c>
    </row>
    <row r="2" spans="1:77" x14ac:dyDescent="0.3">
      <c r="A2" t="s">
        <v>32</v>
      </c>
      <c r="B2" t="s">
        <v>83</v>
      </c>
      <c r="C2" t="s">
        <v>84</v>
      </c>
      <c r="D2" t="s">
        <v>85</v>
      </c>
      <c r="E2" t="s">
        <v>86</v>
      </c>
      <c r="F2" t="s">
        <v>87</v>
      </c>
      <c r="G2" s="14" t="s">
        <v>88</v>
      </c>
      <c r="H2" t="s">
        <v>83</v>
      </c>
      <c r="I2" t="s">
        <v>84</v>
      </c>
      <c r="J2" t="s">
        <v>85</v>
      </c>
      <c r="K2" t="s">
        <v>86</v>
      </c>
      <c r="L2" s="7" t="s">
        <v>299</v>
      </c>
      <c r="M2" s="14" t="s">
        <v>89</v>
      </c>
      <c r="N2" s="13" t="s">
        <v>83</v>
      </c>
      <c r="O2" s="13" t="s">
        <v>84</v>
      </c>
      <c r="P2" s="13" t="s">
        <v>85</v>
      </c>
      <c r="Q2" s="13" t="s">
        <v>86</v>
      </c>
      <c r="R2" s="13" t="s">
        <v>87</v>
      </c>
      <c r="S2" s="14" t="s">
        <v>88</v>
      </c>
      <c r="T2" s="13" t="s">
        <v>83</v>
      </c>
      <c r="U2" s="13" t="s">
        <v>84</v>
      </c>
      <c r="V2" s="13" t="s">
        <v>85</v>
      </c>
      <c r="W2" s="13" t="s">
        <v>86</v>
      </c>
      <c r="X2" s="13" t="s">
        <v>299</v>
      </c>
      <c r="Y2" s="14" t="s">
        <v>89</v>
      </c>
      <c r="Z2" s="13" t="s">
        <v>84</v>
      </c>
      <c r="AA2" s="13" t="s">
        <v>85</v>
      </c>
      <c r="AB2" s="13" t="s">
        <v>86</v>
      </c>
      <c r="AC2" s="13" t="s">
        <v>87</v>
      </c>
      <c r="AD2" s="14" t="s">
        <v>88</v>
      </c>
      <c r="AE2" s="13" t="s">
        <v>84</v>
      </c>
      <c r="AF2" s="13" t="s">
        <v>85</v>
      </c>
      <c r="AG2" s="13" t="s">
        <v>86</v>
      </c>
      <c r="AH2" s="13" t="s">
        <v>327</v>
      </c>
      <c r="AI2" s="13" t="s">
        <v>89</v>
      </c>
      <c r="AJ2" t="s">
        <v>329</v>
      </c>
      <c r="AK2" s="13" t="s">
        <v>84</v>
      </c>
      <c r="AL2" s="13" t="s">
        <v>85</v>
      </c>
      <c r="AM2" s="13" t="s">
        <v>86</v>
      </c>
      <c r="AN2" s="13" t="s">
        <v>299</v>
      </c>
      <c r="AO2" s="13" t="s">
        <v>329</v>
      </c>
      <c r="AP2" s="13" t="s">
        <v>84</v>
      </c>
      <c r="AQ2" s="13" t="s">
        <v>85</v>
      </c>
      <c r="AR2" s="13" t="s">
        <v>86</v>
      </c>
      <c r="AS2" s="13" t="s">
        <v>299</v>
      </c>
      <c r="AT2" s="13" t="s">
        <v>84</v>
      </c>
      <c r="AU2" s="13" t="s">
        <v>85</v>
      </c>
      <c r="AV2" s="13" t="s">
        <v>86</v>
      </c>
      <c r="AW2" s="13" t="s">
        <v>299</v>
      </c>
      <c r="AX2" s="13" t="s">
        <v>84</v>
      </c>
      <c r="AY2" s="13" t="s">
        <v>85</v>
      </c>
      <c r="AZ2" s="13" t="s">
        <v>86</v>
      </c>
      <c r="BA2" s="13" t="s">
        <v>299</v>
      </c>
      <c r="BB2" s="13" t="s">
        <v>84</v>
      </c>
      <c r="BC2" s="13" t="s">
        <v>85</v>
      </c>
      <c r="BD2" s="13" t="s">
        <v>86</v>
      </c>
      <c r="BE2" s="13" t="s">
        <v>299</v>
      </c>
      <c r="BF2" s="13" t="s">
        <v>84</v>
      </c>
      <c r="BG2" s="13" t="s">
        <v>85</v>
      </c>
      <c r="BH2" s="13" t="s">
        <v>86</v>
      </c>
      <c r="BI2" s="13" t="s">
        <v>299</v>
      </c>
      <c r="BJ2" s="13" t="s">
        <v>84</v>
      </c>
      <c r="BK2" s="13" t="s">
        <v>85</v>
      </c>
      <c r="BL2" s="13" t="s">
        <v>86</v>
      </c>
      <c r="BM2" s="13" t="s">
        <v>299</v>
      </c>
      <c r="BN2" s="13" t="s">
        <v>84</v>
      </c>
      <c r="BO2" s="13" t="s">
        <v>85</v>
      </c>
      <c r="BP2" s="13" t="s">
        <v>86</v>
      </c>
      <c r="BQ2" s="13" t="s">
        <v>299</v>
      </c>
      <c r="BR2" s="13" t="s">
        <v>84</v>
      </c>
      <c r="BS2" s="13" t="s">
        <v>85</v>
      </c>
      <c r="BT2" s="13" t="s">
        <v>86</v>
      </c>
      <c r="BU2" s="13" t="s">
        <v>299</v>
      </c>
      <c r="BV2" s="13" t="s">
        <v>84</v>
      </c>
      <c r="BW2" s="13" t="s">
        <v>85</v>
      </c>
      <c r="BX2" s="13" t="s">
        <v>86</v>
      </c>
      <c r="BY2" s="13" t="s">
        <v>299</v>
      </c>
    </row>
    <row r="3" spans="1:77" ht="15.6" x14ac:dyDescent="0.3">
      <c r="A3" s="1" t="s">
        <v>4</v>
      </c>
      <c r="B3" t="s">
        <v>90</v>
      </c>
      <c r="C3" s="12" t="s">
        <v>130</v>
      </c>
      <c r="D3" s="12" t="s">
        <v>131</v>
      </c>
      <c r="E3" s="13" t="s">
        <v>306</v>
      </c>
      <c r="F3" s="12"/>
      <c r="H3" t="s">
        <v>185</v>
      </c>
      <c r="I3" s="13" t="s">
        <v>225</v>
      </c>
      <c r="J3" s="13" t="s">
        <v>226</v>
      </c>
      <c r="K3" s="13" t="s">
        <v>227</v>
      </c>
      <c r="N3" s="11" t="str">
        <f>IFERROR(LEFT(B3, FIND("±", B3)-1), B3)</f>
        <v xml:space="preserve">65.33 </v>
      </c>
      <c r="O3" s="11" t="str">
        <f>IFERROR(LEFT(C3, FIND("±", C3)-1), C3)</f>
        <v xml:space="preserve">61.2 </v>
      </c>
      <c r="P3" s="11" t="str">
        <f t="shared" ref="P3:P18" si="0">IFERROR(LEFT(D3, FIND("±", D3)-1), D3)</f>
        <v xml:space="preserve">65.6 </v>
      </c>
      <c r="Q3" s="11" t="str">
        <f>IFERROR(LEFT(E3, FIND("±", E3)-1), E3)</f>
        <v xml:space="preserve">69.7 </v>
      </c>
      <c r="R3" s="11">
        <f>IFERROR(LEFT(F3, FIND("±", F3)-1), F3)</f>
        <v>0</v>
      </c>
      <c r="S3" s="15"/>
      <c r="T3" s="11" t="str">
        <f>IFERROR(LEFT(H3, FIND("±", H3)-1), H3)</f>
        <v xml:space="preserve">60.78 </v>
      </c>
      <c r="U3" s="11" t="str">
        <f>IFERROR(LEFT(I3, FIND("±", I3)-1), I3)</f>
        <v xml:space="preserve">56.1 </v>
      </c>
      <c r="V3" s="11" t="str">
        <f>IFERROR(LEFT(J3, FIND("±", J3)-1), J3)</f>
        <v xml:space="preserve">59.4 </v>
      </c>
      <c r="W3" s="11" t="str">
        <f>IFERROR(LEFT(K3, FIND("±", K3)-1), K3)</f>
        <v xml:space="preserve">63.5 </v>
      </c>
      <c r="X3" s="11">
        <f>IFERROR(LEFT(L3, FIND("±", L3)-1), L3)</f>
        <v>0</v>
      </c>
      <c r="Y3" s="15"/>
      <c r="Z3" s="11">
        <f>100*((N3-O3)/N3)</f>
        <v>6.3217511097504913</v>
      </c>
      <c r="AA3" s="11">
        <f>100*((N3-P3)/N3)</f>
        <v>-0.41328639216285934</v>
      </c>
      <c r="AB3" s="11">
        <f>100*((N3-Q3)/N3)</f>
        <v>-6.689116791673051</v>
      </c>
      <c r="AC3" s="11">
        <f>100*((N3-R3)/N3)</f>
        <v>100</v>
      </c>
      <c r="AD3" s="15"/>
      <c r="AE3" s="11">
        <f>100*((T3-U3)/T3)</f>
        <v>7.6999012833168807</v>
      </c>
      <c r="AF3" s="11">
        <f>100*((T3-V3)/T3)</f>
        <v>2.2704837117472896</v>
      </c>
      <c r="AG3" s="11">
        <f>100*((T3-W3)/T3)</f>
        <v>-4.4751563014149367</v>
      </c>
      <c r="AH3" s="11">
        <f>100*((T3-X3)/T3)</f>
        <v>100</v>
      </c>
      <c r="AI3" s="11"/>
      <c r="AJ3" t="str">
        <f>TRIM(RIGHT(B3, LEN(B3) - FIND("±", B3) - 1))</f>
        <v>3.99</v>
      </c>
      <c r="AK3" s="13" t="str">
        <f t="shared" ref="AK3:AN18" si="1">TRIM(RIGHT(C3, LEN(C3) - FIND("±", C3) - 1))</f>
        <v>3.9</v>
      </c>
      <c r="AL3" s="13" t="str">
        <f t="shared" si="1"/>
        <v>4</v>
      </c>
      <c r="AM3" s="13" t="str">
        <f t="shared" si="1"/>
        <v>4.8</v>
      </c>
      <c r="AN3" s="13" t="e">
        <f t="shared" si="1"/>
        <v>#VALUE!</v>
      </c>
      <c r="AO3" t="str">
        <f>TRIM(RIGHT(H3, LEN(H3) - FIND("±", H3) - 1))</f>
        <v>4.21</v>
      </c>
      <c r="AP3" s="13" t="str">
        <f t="shared" ref="AP3:AS3" si="2">TRIM(RIGHT(I3, LEN(I3) - FIND("±", I3) - 1))</f>
        <v>3.5</v>
      </c>
      <c r="AQ3" s="13" t="str">
        <f t="shared" si="2"/>
        <v>3.7</v>
      </c>
      <c r="AR3" s="13" t="str">
        <f t="shared" si="2"/>
        <v>4.8</v>
      </c>
      <c r="AS3" s="13" t="e">
        <f t="shared" si="2"/>
        <v>#VALUE!</v>
      </c>
      <c r="AT3">
        <f>(N3 - O3) / SQRT((AJ3^2 / 121) + (AK3^2 / 167))</f>
        <v>8.7526539141443518</v>
      </c>
      <c r="AU3" s="13">
        <f>(N3 - P3) / SQRT((AJ3^2 / 121) + (AL3^2 / 92))</f>
        <v>-0.48850548689286938</v>
      </c>
      <c r="AV3" s="13">
        <f>(N3 - Q3) / SQRT((AJ3^2 / 121) + (AM3^2 / 1003))</f>
        <v>-11.116240813063433</v>
      </c>
      <c r="AW3" s="13" t="e">
        <f>(N3 - R3) / SQRT((AJ3^2 / 121) + (AN3^2 / 115))</f>
        <v>#VALUE!</v>
      </c>
      <c r="AX3">
        <f>((AJ3^2 / 121 + AK3^2 / 167)^2) / ( ((AJ3^2 / 121)^2) / (121 - 1) + ((AK3^2 / 167)^2) / (167 - 1) )</f>
        <v>255.22752118948273</v>
      </c>
      <c r="AY3" s="13">
        <f>((AJ3^2 / 121 + AL3^2 / 92)^2) / ( ((AJ3^2 / 121)^2) / (121 - 1) + ((AL3^2 / 92)^2) / (92 - 1) )</f>
        <v>195.792948516606</v>
      </c>
      <c r="AZ3" s="13">
        <f>((AJ3^2 / 121 + AM3^2 / 1003)^2) / ( ((AJ3^2 / 121)^2) / (121 - 1) + ((AM3^2 / 1003)^2) / (1003 - 1) )</f>
        <v>164.95741735556328</v>
      </c>
      <c r="BA3" s="13" t="e">
        <f>((AJ3^2 / 121 + AN3^2 / 115)^2) / ( ((AJ3^2 / 121)^2) / (121 - 1) + ((AN3^2 / 115)^2) / (115 - 1) )</f>
        <v>#VALUE!</v>
      </c>
      <c r="BB3">
        <f>_xlfn.T.DIST.2T(ABS(AT3), AX3)</f>
        <v>2.917357125522445E-16</v>
      </c>
      <c r="BC3" s="13">
        <f>_xlfn.T.DIST.2T(ABS(AU3), AY3)</f>
        <v>0.62574074512152966</v>
      </c>
      <c r="BD3" s="13">
        <f>_xlfn.T.DIST.2T(ABS(AV3), AZ3)</f>
        <v>9.4185964124308179E-22</v>
      </c>
      <c r="BE3" s="13" t="e">
        <f>_xlfn.T.DIST.2T(ABS(AW3), BA3)</f>
        <v>#VALUE!</v>
      </c>
      <c r="BF3" s="13">
        <f>(T3 - U3) / SQRT((AO3^2 /107) + (AP3^2 / 154))</f>
        <v>9.4513396413804358</v>
      </c>
      <c r="BG3" s="13">
        <f>(T3 - V3) / SQRT((AO3^2 /107) + (AQ3^2 / 73))</f>
        <v>2.3221004899599595</v>
      </c>
      <c r="BH3" s="13">
        <f>(T3 - W3) / SQRT((AO3^2 /107) + (AR3^2 / 1304))</f>
        <v>-6.3528775948233207</v>
      </c>
      <c r="BI3" s="13" t="e">
        <f>(T3 - X3) / SQRT((AO3^2 /107) + (AS3^2 / 120))</f>
        <v>#VALUE!</v>
      </c>
      <c r="BJ3" s="13">
        <f>((AO3^2 /107 + AP3^2 / 154)^2) / ( ((AO3^2 / 107)^2) / (107 - 1) + ((AP3^2 / 154)^2) / (154 - 1) )</f>
        <v>200.25556740642332</v>
      </c>
      <c r="BK3" s="13">
        <f>((AO3^2 /107 + AQ3^2 / 73^2) / ( ((AO3^2 / 107)^2) / (107 - 1) + ((AQ3^2 / 73)^2) / (73 - 1) ))</f>
        <v>225.09256891423738</v>
      </c>
      <c r="BL3" s="13">
        <f>((AO3^2 /107 + AR3^2 / 1304)^2) / ( ((AO3^2 / 107)^2) / (107 - 1) + ((AR3^2 / 1304)^2) / (1304 - 1) )</f>
        <v>129.69908674390172</v>
      </c>
      <c r="BM3" s="13" t="e">
        <f>((AO3^2 /107 + AS3^2 / 120)^2) / ( ((AO3^2 / 107)^2) / (107 - 1) + ((AS3^2 / 120)^2) / (120 - 1) )</f>
        <v>#VALUE!</v>
      </c>
      <c r="BN3" s="13">
        <f>_xlfn.T.DIST.2T(ABS(BF3), BJ3)</f>
        <v>9.2336934325400279E-18</v>
      </c>
      <c r="BO3" s="13">
        <f>_xlfn.T.DIST.2T(ABS(BG3), BK3)</f>
        <v>2.1121389627437124E-2</v>
      </c>
      <c r="BP3" s="13">
        <f>_xlfn.T.DIST.2T(ABS(BH3), BL3)</f>
        <v>3.3274009249141649E-9</v>
      </c>
      <c r="BQ3" s="13" t="e">
        <f>_xlfn.T.DIST.2T(ABS(BI3), BM3)</f>
        <v>#VALUE!</v>
      </c>
      <c r="BR3" t="str">
        <f>IF(BB3&lt;0.01,"✅ Highly significant", IF(BB3&lt;0.05,"✅ Statistically significant","❌ Not statistically significant"))</f>
        <v>✅ Highly significant</v>
      </c>
      <c r="BS3" s="13" t="str">
        <f>IF(BC3&lt;0.01,"✅ Highly significant", IF(BC3&lt;0.05,"✅ Statistically significant","❌ Not statistically significant"))</f>
        <v>❌ Not statistically significant</v>
      </c>
      <c r="BT3" s="13" t="str">
        <f t="shared" ref="BT3:BT18" si="3">IF(BD3&lt;0.01,"✅ Highly significant", IF(BD3&lt;0.05,"✅ Statistically significant","❌ Not statistically significant"))</f>
        <v>✅ Highly significant</v>
      </c>
      <c r="BU3" s="13" t="e">
        <f>IF(BE3&lt;0.01,"✅ Highly significant", IF(BE3&lt;0.05,"✅ Statistically significant","❌ Not statistically significant"))</f>
        <v>#VALUE!</v>
      </c>
      <c r="BV3" s="13" t="str">
        <f>IF(BN3&lt;0.01,"✅ Highly significant", IF(BN3&lt;0.05,"✅ Statistically significant","❌ Not statistically significant"))</f>
        <v>✅ Highly significant</v>
      </c>
      <c r="BW3" s="13" t="str">
        <f>IF(BO3&lt;0.01,"✅ Highly significant", IF(BO3&lt;0.05,"✅ Statistically significant","❌ Not statistically significant"))</f>
        <v>✅ Statistically significant</v>
      </c>
      <c r="BX3" s="13" t="str">
        <f>IF(BP3&lt;0.01,"✅ Highly significant", IF(BP3&lt;0.05,"✅ Statistically significant","❌ Not statistically significant"))</f>
        <v>✅ Highly significant</v>
      </c>
      <c r="BY3" s="13" t="e">
        <f>IF(BQ3&lt;0.01,"✅ Highly significant", IF(BQ3&lt;0.05,"✅ Statistically significant","❌ Not statistically significant"))</f>
        <v>#VALUE!</v>
      </c>
    </row>
    <row r="4" spans="1:77" ht="15.6" x14ac:dyDescent="0.3">
      <c r="A4" s="1" t="s">
        <v>5</v>
      </c>
      <c r="B4" t="s">
        <v>91</v>
      </c>
      <c r="C4" s="12" t="s">
        <v>132</v>
      </c>
      <c r="D4" s="12" t="s">
        <v>133</v>
      </c>
      <c r="E4" s="13" t="s">
        <v>307</v>
      </c>
      <c r="F4" s="12"/>
      <c r="H4" t="s">
        <v>186</v>
      </c>
      <c r="I4" s="13" t="s">
        <v>228</v>
      </c>
      <c r="J4" s="13" t="s">
        <v>229</v>
      </c>
      <c r="K4" s="13" t="s">
        <v>230</v>
      </c>
      <c r="N4" s="11" t="str">
        <f t="shared" ref="N4:N42" si="4">IFERROR(LEFT(B4, FIND("±", B4)-1), B4)</f>
        <v xml:space="preserve">72.69 </v>
      </c>
      <c r="O4" s="11" t="str">
        <f t="shared" ref="O4:P42" si="5">IFERROR(LEFT(C4, FIND("±", C4)-1), C4)</f>
        <v xml:space="preserve">70.5 </v>
      </c>
      <c r="P4" s="11" t="str">
        <f t="shared" si="0"/>
        <v xml:space="preserve">74.6 </v>
      </c>
      <c r="Q4" s="11" t="str">
        <f t="shared" ref="Q4:Q42" si="6">IFERROR(LEFT(E4, FIND("±", E4)-1), E4)</f>
        <v xml:space="preserve">75.3 </v>
      </c>
      <c r="R4" s="11">
        <f t="shared" ref="R4:R42" si="7">IFERROR(LEFT(F4, FIND("±", F4)-1), F4)</f>
        <v>0</v>
      </c>
      <c r="S4" s="15"/>
      <c r="T4" s="11" t="str">
        <f t="shared" ref="T4:T42" si="8">IFERROR(LEFT(H4, FIND("±", H4)-1), H4)</f>
        <v xml:space="preserve">67.44 </v>
      </c>
      <c r="U4" s="11" t="str">
        <f t="shared" ref="U4:U42" si="9">IFERROR(LEFT(I4, FIND("±", I4)-1), I4)</f>
        <v xml:space="preserve">66.3 </v>
      </c>
      <c r="V4" s="11" t="str">
        <f t="shared" ref="V4:V42" si="10">IFERROR(LEFT(J4, FIND("±", J4)-1), J4)</f>
        <v xml:space="preserve">68.3 </v>
      </c>
      <c r="W4" s="11" t="str">
        <f t="shared" ref="W4:W42" si="11">IFERROR(LEFT(K4, FIND("±", K4)-1), K4)</f>
        <v xml:space="preserve">69.6 </v>
      </c>
      <c r="X4" s="11">
        <f t="shared" ref="X4:X42" si="12">IFERROR(LEFT(L4, FIND("±", L4)-1), L4)</f>
        <v>0</v>
      </c>
      <c r="Y4" s="15"/>
      <c r="Z4" s="11">
        <f t="shared" ref="Z4:Z42" si="13">100*((N4-O4)/N4)</f>
        <v>3.0127940569541862</v>
      </c>
      <c r="AA4" s="11">
        <f t="shared" ref="AA4:AA42" si="14">100*((N4-P4)/N4)</f>
        <v>-2.6275966432796762</v>
      </c>
      <c r="AB4" s="11">
        <f t="shared" ref="AB4:AB42" si="15">100*((N4-Q4)/N4)</f>
        <v>-3.5905901774659505</v>
      </c>
      <c r="AC4" s="11">
        <f t="shared" ref="AC4:AC42" si="16">100*((N4-R4)/N4)</f>
        <v>100</v>
      </c>
      <c r="AD4" s="15"/>
      <c r="AE4" s="11">
        <f t="shared" ref="AE4:AE42" si="17">100*((T4-U4)/T4)</f>
        <v>1.690391459074734</v>
      </c>
      <c r="AF4" s="11">
        <f t="shared" ref="AF4:AF42" si="18">100*((T4-V4)/T4)</f>
        <v>-1.2752075919335697</v>
      </c>
      <c r="AG4" s="11">
        <f t="shared" ref="AG4:AG42" si="19">100*((T4-W4)/T4)</f>
        <v>-3.2028469750889634</v>
      </c>
      <c r="AH4" s="11">
        <f t="shared" ref="AH4:AH42" si="20">100*((T4-X4)/T4)</f>
        <v>100</v>
      </c>
      <c r="AI4" s="11"/>
      <c r="AJ4" s="13" t="str">
        <f t="shared" ref="AJ4:AN42" si="21">TRIM(RIGHT(B4, LEN(B4) - FIND("±", B4) - 1))</f>
        <v>4.53</v>
      </c>
      <c r="AK4" s="13" t="str">
        <f t="shared" si="1"/>
        <v>4.3</v>
      </c>
      <c r="AL4" s="13" t="str">
        <f t="shared" si="1"/>
        <v>4</v>
      </c>
      <c r="AM4" s="13" t="str">
        <f t="shared" si="1"/>
        <v>4.9</v>
      </c>
      <c r="AN4" s="13" t="e">
        <f t="shared" si="1"/>
        <v>#VALUE!</v>
      </c>
      <c r="AO4" s="13" t="str">
        <f t="shared" ref="AO4:AO42" si="22">TRIM(RIGHT(H4, LEN(H4) - FIND("±", H4) - 1))</f>
        <v>4.34</v>
      </c>
      <c r="AP4" s="13" t="str">
        <f t="shared" ref="AP4:AP42" si="23">TRIM(RIGHT(I4, LEN(I4) - FIND("±", I4) - 1))</f>
        <v>4.3</v>
      </c>
      <c r="AQ4" s="13" t="str">
        <f t="shared" ref="AQ4:AQ42" si="24">TRIM(RIGHT(J4, LEN(J4) - FIND("±", J4) - 1))</f>
        <v>3.4</v>
      </c>
      <c r="AR4" s="13" t="str">
        <f t="shared" ref="AR4:AR42" si="25">TRIM(RIGHT(K4, LEN(K4) - FIND("±", K4) - 1))</f>
        <v>4.6</v>
      </c>
      <c r="AS4" s="13" t="e">
        <f t="shared" ref="AS4:AS42" si="26">TRIM(RIGHT(L4, LEN(L4) - FIND("±", L4) - 1))</f>
        <v>#VALUE!</v>
      </c>
      <c r="AT4" s="13">
        <f t="shared" ref="AT4:AT42" si="27">(N4 - O4) / SQRT((AJ4^2 / 121) + (AK4^2 / 167))</f>
        <v>4.1364013130373731</v>
      </c>
      <c r="AU4" s="13">
        <f t="shared" ref="AU4:AU42" si="28">(N4 - P4) / SQRT((AJ4^2 / 121) + (AL4^2 / 92))</f>
        <v>-3.258857782573974</v>
      </c>
      <c r="AV4" s="13">
        <f t="shared" ref="AV4:AV42" si="29">(N4 - Q4) / SQRT((AJ4^2 / 121) + (AM4^2 / 1003))</f>
        <v>-5.9328540652216244</v>
      </c>
      <c r="AW4" s="13" t="e">
        <f t="shared" ref="AW4:AW42" si="30">(N4 - R4) / SQRT((AJ4^2 / 121) + (AN4^2 / 115))</f>
        <v>#VALUE!</v>
      </c>
      <c r="AX4" s="13">
        <f t="shared" ref="AX4:AX42" si="31">((AJ4^2 / 121 + AK4^2 / 167)^2) / ( ((AJ4^2 / 121)^2) / (121 - 1) + ((AK4^2 / 167)^2) / (167 - 1) )</f>
        <v>250.61320982665478</v>
      </c>
      <c r="AY4" s="13">
        <f t="shared" ref="AY4:AY42" si="32">((AJ4^2 / 121 + AL4^2 / 92)^2) / ( ((AJ4^2 / 121)^2) / (121 - 1) + ((AL4^2 / 92)^2) / (92 - 1) )</f>
        <v>206.26874448353803</v>
      </c>
      <c r="AZ4" s="13">
        <f t="shared" ref="AZ4:AZ42" si="33">((AJ4^2 / 121 + AM4^2 / 1003)^2) / ( ((AJ4^2 / 121)^2) / (121 - 1) + ((AM4^2 / 1003)^2) / (1003 - 1) )</f>
        <v>155.89476946314787</v>
      </c>
      <c r="BA4" s="13" t="e">
        <f t="shared" ref="BA4:BA42" si="34">((AJ4^2 / 121 + AN4^2 / 115)^2) / ( ((AJ4^2 / 121)^2) / (121 - 1) + ((AN4^2 / 115)^2) / (115 - 1) )</f>
        <v>#VALUE!</v>
      </c>
      <c r="BB4" s="13">
        <f t="shared" ref="BB4:BB42" si="35">_xlfn.T.DIST.2T(ABS(AT4), AX4)</f>
        <v>4.8219543432793733E-5</v>
      </c>
      <c r="BC4" s="13">
        <f t="shared" ref="BC4:BC42" si="36">_xlfn.T.DIST.2T(ABS(AU4), AY4)</f>
        <v>1.3085271317380951E-3</v>
      </c>
      <c r="BD4" s="13">
        <f t="shared" ref="BD4:BD42" si="37">_xlfn.T.DIST.2T(ABS(AV4), AZ4)</f>
        <v>1.8753840592156692E-8</v>
      </c>
      <c r="BE4" s="13" t="e">
        <f t="shared" ref="BE4:BE42" si="38">_xlfn.T.DIST.2T(ABS(AW4), BA4)</f>
        <v>#VALUE!</v>
      </c>
      <c r="BF4" s="13">
        <f t="shared" ref="BF4:BF42" si="39">(T4 - U4) / SQRT((AO4^2 /107) + (AP4^2 / 154))</f>
        <v>2.0950128401707206</v>
      </c>
      <c r="BG4" s="13">
        <f t="shared" ref="BG4:BG42" si="40">(T4 - V4) / SQRT((AO4^2 /107) + (AQ4^2 / 73))</f>
        <v>-1.48720875864277</v>
      </c>
      <c r="BH4" s="13">
        <f t="shared" ref="BH4:BH42" si="41">(T4 - W4) / SQRT((AO4^2 /107) + (AR4^2 / 1304))</f>
        <v>-4.9261605364050807</v>
      </c>
      <c r="BI4" s="13" t="e">
        <f t="shared" ref="BI4:BI42" si="42">(T4 - X4) / SQRT((AO4^2 /107) + (AS4^2 / 120))</f>
        <v>#VALUE!</v>
      </c>
      <c r="BJ4" s="13">
        <f t="shared" ref="BJ4:BJ42" si="43">((AO4^2 /107 + AP4^2 / 154)^2) / ( ((AO4^2 / 107)^2) / (107 - 1) + ((AP4^2 / 154)^2) / (154 - 1) )</f>
        <v>226.80798310205148</v>
      </c>
      <c r="BK4" s="13">
        <f t="shared" ref="BK4:BK42" si="44">((AO4^2 /107 + AQ4^2 / 73^2) / ( ((AO4^2 / 107)^2) / (107 - 1) + ((AQ4^2 / 73)^2) / (73 - 1) ))</f>
        <v>278.17026084990226</v>
      </c>
      <c r="BL4" s="13">
        <f t="shared" ref="BL4:BL42" si="45">((AO4^2 /107 + AR4^2 / 1304)^2) / ( ((AO4^2 / 107)^2) / (107 - 1) + ((AR4^2 / 1304)^2) / (1304 - 1) )</f>
        <v>126.35579196720626</v>
      </c>
      <c r="BM4" s="13" t="e">
        <f t="shared" ref="BM4:BM42" si="46">((AO4^2 /107 + AS4^2 / 120)^2) / ( ((AO4^2 / 107)^2) / (107 - 1) + ((AS4^2 / 120)^2) / (120 - 1) )</f>
        <v>#VALUE!</v>
      </c>
      <c r="BN4" s="13">
        <f t="shared" ref="BN4:BN42" si="47">_xlfn.T.DIST.2T(ABS(BF4), BJ4)</f>
        <v>3.7283554628260697E-2</v>
      </c>
      <c r="BO4" s="13">
        <f t="shared" ref="BO4:BO42" si="48">_xlfn.T.DIST.2T(ABS(BG4), BK4)</f>
        <v>0.13809299198181338</v>
      </c>
      <c r="BP4" s="13">
        <f t="shared" ref="BP4:BP42" si="49">_xlfn.T.DIST.2T(ABS(BH4), BL4)</f>
        <v>2.579943943726791E-6</v>
      </c>
      <c r="BQ4" s="13" t="e">
        <f t="shared" ref="BQ4:BQ42" si="50">_xlfn.T.DIST.2T(ABS(BI4), BM4)</f>
        <v>#VALUE!</v>
      </c>
      <c r="BR4" s="13" t="str">
        <f t="shared" ref="BR4:BR42" si="51">IF(BB4&lt;0.01,"✅ Highly significant", IF(BB4&lt;0.05,"✅ Statistically significant","❌ Not statistically significant"))</f>
        <v>✅ Highly significant</v>
      </c>
      <c r="BS4" s="13" t="str">
        <f t="shared" ref="BS4:BT42" si="52">IF(BC4&lt;0.01,"✅ Highly significant", IF(BC4&lt;0.05,"✅ Statistically significant","❌ Not statistically significant"))</f>
        <v>✅ Highly significant</v>
      </c>
      <c r="BT4" s="13" t="str">
        <f t="shared" si="3"/>
        <v>✅ Highly significant</v>
      </c>
      <c r="BU4" s="13" t="e">
        <f t="shared" ref="BU4:BU42" si="53">IF(BE4&lt;0.01,"✅ Highly significant", IF(BE4&lt;0.05,"✅ Statistically significant","❌ Not statistically significant"))</f>
        <v>#VALUE!</v>
      </c>
      <c r="BV4" s="13" t="str">
        <f t="shared" ref="BV4:BV42" si="54">IF(BN4&lt;0.01,"✅ Highly significant", IF(BN4&lt;0.05,"✅ Statistically significant","❌ Not statistically significant"))</f>
        <v>✅ Statistically significant</v>
      </c>
      <c r="BW4" s="13" t="str">
        <f t="shared" ref="BW4:BW42" si="55">IF(BO4&lt;0.01,"✅ Highly significant", IF(BO4&lt;0.05,"✅ Statistically significant","❌ Not statistically significant"))</f>
        <v>❌ Not statistically significant</v>
      </c>
      <c r="BX4" s="13" t="str">
        <f t="shared" ref="BX4:BX42" si="56">IF(BP4&lt;0.01,"✅ Highly significant", IF(BP4&lt;0.05,"✅ Statistically significant","❌ Not statistically significant"))</f>
        <v>✅ Highly significant</v>
      </c>
      <c r="BY4" s="13" t="e">
        <f t="shared" ref="BY4:BY42" si="57">IF(BQ4&lt;0.01,"✅ Highly significant", IF(BQ4&lt;0.05,"✅ Statistically significant","❌ Not statistically significant"))</f>
        <v>#VALUE!</v>
      </c>
    </row>
    <row r="5" spans="1:77" ht="15.6" x14ac:dyDescent="0.3">
      <c r="A5" s="1" t="s">
        <v>6</v>
      </c>
      <c r="B5" t="s">
        <v>92</v>
      </c>
      <c r="C5" s="12" t="s">
        <v>134</v>
      </c>
      <c r="D5" s="12" t="s">
        <v>135</v>
      </c>
      <c r="E5" s="12" t="s">
        <v>136</v>
      </c>
      <c r="F5" s="12" t="s">
        <v>137</v>
      </c>
      <c r="H5" t="s">
        <v>187</v>
      </c>
      <c r="I5" s="13" t="s">
        <v>231</v>
      </c>
      <c r="J5" s="13" t="s">
        <v>232</v>
      </c>
      <c r="K5" s="13" t="s">
        <v>233</v>
      </c>
      <c r="L5" s="7" t="s">
        <v>300</v>
      </c>
      <c r="N5" s="11" t="str">
        <f t="shared" si="4"/>
        <v xml:space="preserve">80.06 </v>
      </c>
      <c r="O5" s="11" t="str">
        <f t="shared" si="5"/>
        <v xml:space="preserve">78.6 </v>
      </c>
      <c r="P5" s="11" t="str">
        <f t="shared" si="0"/>
        <v xml:space="preserve">81.8 </v>
      </c>
      <c r="Q5" s="11" t="str">
        <f t="shared" si="6"/>
        <v xml:space="preserve">83.8 </v>
      </c>
      <c r="R5" s="11" t="str">
        <f t="shared" si="7"/>
        <v xml:space="preserve">81.2 </v>
      </c>
      <c r="S5" s="15"/>
      <c r="T5" s="11" t="str">
        <f t="shared" si="8"/>
        <v xml:space="preserve">73.89 </v>
      </c>
      <c r="U5" s="11" t="str">
        <f t="shared" si="9"/>
        <v xml:space="preserve">73.5 </v>
      </c>
      <c r="V5" s="11" t="str">
        <f t="shared" si="10"/>
        <v xml:space="preserve">74.4 </v>
      </c>
      <c r="W5" s="11" t="str">
        <f t="shared" si="11"/>
        <v xml:space="preserve">77.2 </v>
      </c>
      <c r="X5" s="11" t="str">
        <f t="shared" si="12"/>
        <v xml:space="preserve">75.15 </v>
      </c>
      <c r="Y5" s="15"/>
      <c r="Z5" s="11">
        <f t="shared" si="13"/>
        <v>1.8236322757931651</v>
      </c>
      <c r="AA5" s="11">
        <f t="shared" si="14"/>
        <v>-2.1733699725206028</v>
      </c>
      <c r="AB5" s="11">
        <f t="shared" si="15"/>
        <v>-4.6714963777167062</v>
      </c>
      <c r="AC5" s="11">
        <f t="shared" si="16"/>
        <v>-1.4239320509617794</v>
      </c>
      <c r="AD5" s="15"/>
      <c r="AE5" s="11">
        <f t="shared" si="17"/>
        <v>0.52781161185546155</v>
      </c>
      <c r="AF5" s="11">
        <f t="shared" si="18"/>
        <v>-0.69021518473407106</v>
      </c>
      <c r="AG5" s="11">
        <f t="shared" si="19"/>
        <v>-4.479631885234812</v>
      </c>
      <c r="AH5" s="11">
        <f t="shared" si="20"/>
        <v>-1.7052375152253421</v>
      </c>
      <c r="AI5" s="11"/>
      <c r="AJ5" s="13" t="str">
        <f t="shared" si="21"/>
        <v>5.21</v>
      </c>
      <c r="AK5" s="13" t="str">
        <f t="shared" si="1"/>
        <v>4.7</v>
      </c>
      <c r="AL5" s="13" t="str">
        <f t="shared" si="1"/>
        <v>5</v>
      </c>
      <c r="AM5" s="13" t="str">
        <f t="shared" si="1"/>
        <v>5.4</v>
      </c>
      <c r="AN5" s="13" t="str">
        <f t="shared" si="1"/>
        <v>7.1</v>
      </c>
      <c r="AO5" s="13" t="str">
        <f t="shared" si="22"/>
        <v>4.68</v>
      </c>
      <c r="AP5" s="13" t="str">
        <f t="shared" si="23"/>
        <v>4.3</v>
      </c>
      <c r="AQ5" s="13" t="str">
        <f t="shared" si="24"/>
        <v>3.9</v>
      </c>
      <c r="AR5" s="13" t="str">
        <f t="shared" si="25"/>
        <v>5.1</v>
      </c>
      <c r="AS5" s="13" t="str">
        <f t="shared" si="26"/>
        <v>3.62</v>
      </c>
      <c r="AT5" s="13">
        <f t="shared" si="27"/>
        <v>2.4448826168275222</v>
      </c>
      <c r="AU5" s="13">
        <f t="shared" si="28"/>
        <v>-2.4704583251891301</v>
      </c>
      <c r="AV5" s="13">
        <f t="shared" si="29"/>
        <v>-7.4295876273718902</v>
      </c>
      <c r="AW5" s="13">
        <f t="shared" si="30"/>
        <v>-1.4004034484185959</v>
      </c>
      <c r="AX5" s="13">
        <f t="shared" si="31"/>
        <v>242.32999328673105</v>
      </c>
      <c r="AY5" s="13">
        <f t="shared" si="32"/>
        <v>199.93599958067898</v>
      </c>
      <c r="AZ5" s="13">
        <f t="shared" si="33"/>
        <v>152.81148151108493</v>
      </c>
      <c r="BA5" s="13">
        <f t="shared" si="34"/>
        <v>208.63052207789397</v>
      </c>
      <c r="BB5" s="13">
        <f t="shared" si="35"/>
        <v>1.5204119672569317E-2</v>
      </c>
      <c r="BC5" s="13">
        <f t="shared" si="36"/>
        <v>1.4335113896674315E-2</v>
      </c>
      <c r="BD5" s="13">
        <f t="shared" si="37"/>
        <v>7.3243652287590018E-12</v>
      </c>
      <c r="BE5" s="13">
        <f t="shared" si="38"/>
        <v>0.16288248153602747</v>
      </c>
      <c r="BF5" s="13">
        <f t="shared" si="39"/>
        <v>0.68435771152335656</v>
      </c>
      <c r="BG5" s="13">
        <f t="shared" si="40"/>
        <v>-0.79353863985749784</v>
      </c>
      <c r="BH5" s="13">
        <f t="shared" si="41"/>
        <v>-6.9836562980774763</v>
      </c>
      <c r="BI5" s="13">
        <f t="shared" si="42"/>
        <v>-2.2489293584471612</v>
      </c>
      <c r="BJ5" s="13">
        <f t="shared" si="43"/>
        <v>215.46132438028951</v>
      </c>
      <c r="BK5" s="13">
        <f t="shared" si="44"/>
        <v>207.91687334762574</v>
      </c>
      <c r="BL5" s="13">
        <f t="shared" si="45"/>
        <v>127.56608059169056</v>
      </c>
      <c r="BM5" s="13">
        <f t="shared" si="46"/>
        <v>198.85528485994291</v>
      </c>
      <c r="BN5" s="13">
        <f t="shared" si="47"/>
        <v>0.4944863261382203</v>
      </c>
      <c r="BO5" s="13">
        <f t="shared" si="48"/>
        <v>0.4283727408894259</v>
      </c>
      <c r="BP5" s="13">
        <f t="shared" si="49"/>
        <v>1.4339088522982735E-10</v>
      </c>
      <c r="BQ5" s="13">
        <f t="shared" si="50"/>
        <v>2.561832091903906E-2</v>
      </c>
      <c r="BR5" s="13" t="str">
        <f t="shared" si="51"/>
        <v>✅ Statistically significant</v>
      </c>
      <c r="BS5" s="13" t="str">
        <f t="shared" si="52"/>
        <v>✅ Statistically significant</v>
      </c>
      <c r="BT5" s="13" t="str">
        <f t="shared" si="3"/>
        <v>✅ Highly significant</v>
      </c>
      <c r="BU5" s="13" t="str">
        <f t="shared" si="53"/>
        <v>❌ Not statistically significant</v>
      </c>
      <c r="BV5" s="13" t="str">
        <f t="shared" si="54"/>
        <v>❌ Not statistically significant</v>
      </c>
      <c r="BW5" s="13" t="str">
        <f t="shared" si="55"/>
        <v>❌ Not statistically significant</v>
      </c>
      <c r="BX5" s="13" t="str">
        <f t="shared" si="56"/>
        <v>✅ Highly significant</v>
      </c>
      <c r="BY5" s="13" t="str">
        <f t="shared" si="57"/>
        <v>✅ Statistically significant</v>
      </c>
    </row>
    <row r="6" spans="1:77" ht="15.6" x14ac:dyDescent="0.3">
      <c r="A6" s="1" t="s">
        <v>7</v>
      </c>
      <c r="B6" t="s">
        <v>93</v>
      </c>
      <c r="C6" s="12" t="s">
        <v>138</v>
      </c>
      <c r="D6" s="12" t="s">
        <v>139</v>
      </c>
      <c r="E6" s="13" t="s">
        <v>308</v>
      </c>
      <c r="F6" s="12"/>
      <c r="H6" t="s">
        <v>188</v>
      </c>
      <c r="I6" s="13" t="s">
        <v>234</v>
      </c>
      <c r="J6" s="13" t="s">
        <v>229</v>
      </c>
      <c r="K6" s="13" t="s">
        <v>235</v>
      </c>
      <c r="N6" s="11" t="str">
        <f t="shared" si="4"/>
        <v xml:space="preserve">74.34 </v>
      </c>
      <c r="O6" s="11" t="str">
        <f t="shared" si="5"/>
        <v xml:space="preserve">74.3 </v>
      </c>
      <c r="P6" s="11" t="str">
        <f t="shared" si="0"/>
        <v xml:space="preserve">75.5 </v>
      </c>
      <c r="Q6" s="11" t="str">
        <f t="shared" si="6"/>
        <v xml:space="preserve">79.2 </v>
      </c>
      <c r="R6" s="11">
        <f t="shared" si="7"/>
        <v>0</v>
      </c>
      <c r="S6" s="15"/>
      <c r="T6" s="11" t="str">
        <f t="shared" si="8"/>
        <v xml:space="preserve">68.33 </v>
      </c>
      <c r="U6" s="11" t="str">
        <f t="shared" si="9"/>
        <v xml:space="preserve">69.2 </v>
      </c>
      <c r="V6" s="11" t="str">
        <f t="shared" si="10"/>
        <v xml:space="preserve">68.3 </v>
      </c>
      <c r="W6" s="11" t="str">
        <f t="shared" si="11"/>
        <v xml:space="preserve">72.2 </v>
      </c>
      <c r="X6" s="11">
        <f t="shared" si="12"/>
        <v>0</v>
      </c>
      <c r="Y6" s="15"/>
      <c r="Z6" s="11">
        <f t="shared" si="13"/>
        <v>5.3806833467858826E-2</v>
      </c>
      <c r="AA6" s="11">
        <f t="shared" si="14"/>
        <v>-1.5603981705676573</v>
      </c>
      <c r="AB6" s="11">
        <f t="shared" si="15"/>
        <v>-6.5375302663438246</v>
      </c>
      <c r="AC6" s="11">
        <f t="shared" si="16"/>
        <v>100</v>
      </c>
      <c r="AD6" s="15"/>
      <c r="AE6" s="11">
        <f t="shared" si="17"/>
        <v>-1.2732328406263789</v>
      </c>
      <c r="AF6" s="11">
        <f t="shared" si="18"/>
        <v>4.3904580711255872E-2</v>
      </c>
      <c r="AG6" s="11">
        <f t="shared" si="19"/>
        <v>-5.6636909117517993</v>
      </c>
      <c r="AH6" s="11">
        <f t="shared" si="20"/>
        <v>100</v>
      </c>
      <c r="AI6" s="11"/>
      <c r="AJ6" s="13" t="str">
        <f t="shared" si="21"/>
        <v>5.01</v>
      </c>
      <c r="AK6" s="13" t="str">
        <f t="shared" si="1"/>
        <v>4.7</v>
      </c>
      <c r="AL6" s="13" t="str">
        <f t="shared" si="1"/>
        <v>5</v>
      </c>
      <c r="AM6" s="13" t="str">
        <f t="shared" si="1"/>
        <v>5.2</v>
      </c>
      <c r="AN6" s="13" t="e">
        <f t="shared" si="1"/>
        <v>#VALUE!</v>
      </c>
      <c r="AO6" s="13" t="str">
        <f t="shared" si="22"/>
        <v>4.31</v>
      </c>
      <c r="AP6" s="13" t="str">
        <f t="shared" si="23"/>
        <v>4.3</v>
      </c>
      <c r="AQ6" s="13" t="str">
        <f t="shared" si="24"/>
        <v>3.4</v>
      </c>
      <c r="AR6" s="13" t="str">
        <f t="shared" si="25"/>
        <v>5.0</v>
      </c>
      <c r="AS6" s="13" t="e">
        <f t="shared" si="26"/>
        <v>#VALUE!</v>
      </c>
      <c r="AT6" s="13">
        <f t="shared" si="27"/>
        <v>6.8628274884615037E-2</v>
      </c>
      <c r="AU6" s="13">
        <f t="shared" si="28"/>
        <v>-1.6757513039854559</v>
      </c>
      <c r="AV6" s="13">
        <f t="shared" si="29"/>
        <v>-10.03828103694658</v>
      </c>
      <c r="AW6" s="13" t="e">
        <f t="shared" si="30"/>
        <v>#VALUE!</v>
      </c>
      <c r="AX6" s="13">
        <f t="shared" si="31"/>
        <v>248.72315512922722</v>
      </c>
      <c r="AY6" s="13">
        <f t="shared" si="32"/>
        <v>196.24198127982669</v>
      </c>
      <c r="AZ6" s="13">
        <f t="shared" si="33"/>
        <v>152.90833944826292</v>
      </c>
      <c r="BA6" s="13" t="e">
        <f t="shared" si="34"/>
        <v>#VALUE!</v>
      </c>
      <c r="BB6" s="13">
        <f t="shared" si="35"/>
        <v>0.94534081226561417</v>
      </c>
      <c r="BC6" s="13">
        <f t="shared" si="36"/>
        <v>9.5381400002111039E-2</v>
      </c>
      <c r="BD6" s="13">
        <f t="shared" si="37"/>
        <v>1.6565403754176916E-18</v>
      </c>
      <c r="BE6" s="13" t="e">
        <f t="shared" si="38"/>
        <v>#VALUE!</v>
      </c>
      <c r="BF6" s="13">
        <f t="shared" si="39"/>
        <v>-1.6054137810644591</v>
      </c>
      <c r="BG6" s="13">
        <f t="shared" si="40"/>
        <v>5.2068538018271729E-2</v>
      </c>
      <c r="BH6" s="13">
        <f t="shared" si="41"/>
        <v>-8.8141363115216969</v>
      </c>
      <c r="BI6" s="13" t="e">
        <f t="shared" si="42"/>
        <v>#VALUE!</v>
      </c>
      <c r="BJ6" s="13">
        <f t="shared" si="43"/>
        <v>227.82249448439109</v>
      </c>
      <c r="BK6" s="13">
        <f t="shared" si="44"/>
        <v>277.85417047715418</v>
      </c>
      <c r="BL6" s="13">
        <f t="shared" si="45"/>
        <v>130.57454168954047</v>
      </c>
      <c r="BM6" s="13" t="e">
        <f t="shared" si="46"/>
        <v>#VALUE!</v>
      </c>
      <c r="BN6" s="13">
        <f t="shared" si="47"/>
        <v>0.10979301218734443</v>
      </c>
      <c r="BO6" s="13">
        <f t="shared" si="48"/>
        <v>0.95851161084562797</v>
      </c>
      <c r="BP6" s="13">
        <f t="shared" si="49"/>
        <v>6.7105386031577848E-15</v>
      </c>
      <c r="BQ6" s="13" t="e">
        <f t="shared" si="50"/>
        <v>#VALUE!</v>
      </c>
      <c r="BR6" s="13" t="str">
        <f t="shared" si="51"/>
        <v>❌ Not statistically significant</v>
      </c>
      <c r="BS6" s="13" t="str">
        <f t="shared" si="52"/>
        <v>❌ Not statistically significant</v>
      </c>
      <c r="BT6" s="13" t="str">
        <f t="shared" si="3"/>
        <v>✅ Highly significant</v>
      </c>
      <c r="BU6" s="13" t="e">
        <f t="shared" si="53"/>
        <v>#VALUE!</v>
      </c>
      <c r="BV6" s="13" t="str">
        <f t="shared" si="54"/>
        <v>❌ Not statistically significant</v>
      </c>
      <c r="BW6" s="13" t="str">
        <f t="shared" si="55"/>
        <v>❌ Not statistically significant</v>
      </c>
      <c r="BX6" s="13" t="str">
        <f t="shared" si="56"/>
        <v>✅ Highly significant</v>
      </c>
      <c r="BY6" s="13" t="e">
        <f t="shared" si="57"/>
        <v>#VALUE!</v>
      </c>
    </row>
    <row r="7" spans="1:77" ht="15.6" x14ac:dyDescent="0.3">
      <c r="A7" s="1" t="s">
        <v>8</v>
      </c>
      <c r="B7" t="s">
        <v>94</v>
      </c>
      <c r="C7" s="12" t="s">
        <v>140</v>
      </c>
      <c r="D7" s="12" t="s">
        <v>141</v>
      </c>
      <c r="E7" s="13" t="s">
        <v>309</v>
      </c>
      <c r="F7" s="13" t="s">
        <v>311</v>
      </c>
      <c r="H7" t="s">
        <v>189</v>
      </c>
      <c r="I7" s="13" t="s">
        <v>236</v>
      </c>
      <c r="J7" s="13" t="s">
        <v>237</v>
      </c>
      <c r="K7" s="13" t="s">
        <v>238</v>
      </c>
      <c r="N7" s="11" t="str">
        <f t="shared" si="4"/>
        <v xml:space="preserve">60.32 </v>
      </c>
      <c r="O7" s="11" t="str">
        <f t="shared" si="5"/>
        <v xml:space="preserve">59.0 </v>
      </c>
      <c r="P7" s="11" t="str">
        <f t="shared" si="0"/>
        <v xml:space="preserve">62.4 </v>
      </c>
      <c r="Q7" s="11" t="str">
        <f t="shared" si="6"/>
        <v xml:space="preserve">64.7 </v>
      </c>
      <c r="R7" s="11" t="str">
        <f t="shared" si="7"/>
        <v xml:space="preserve">61.1 </v>
      </c>
      <c r="S7" s="15"/>
      <c r="T7" s="11" t="str">
        <f t="shared" si="8"/>
        <v xml:space="preserve">55.93 </v>
      </c>
      <c r="U7" s="11" t="str">
        <f t="shared" si="9"/>
        <v xml:space="preserve">54.5 </v>
      </c>
      <c r="V7" s="11" t="str">
        <f t="shared" si="10"/>
        <v xml:space="preserve">55.6 </v>
      </c>
      <c r="W7" s="11" t="str">
        <f t="shared" si="11"/>
        <v xml:space="preserve">58.3 </v>
      </c>
      <c r="X7" s="11">
        <f t="shared" si="12"/>
        <v>0</v>
      </c>
      <c r="Y7" s="15"/>
      <c r="Z7" s="11">
        <f t="shared" si="13"/>
        <v>2.1883289124668437</v>
      </c>
      <c r="AA7" s="11">
        <f t="shared" si="14"/>
        <v>-3.4482758620689626</v>
      </c>
      <c r="AB7" s="11">
        <f t="shared" si="15"/>
        <v>-7.2612732095490751</v>
      </c>
      <c r="AC7" s="11">
        <f t="shared" si="16"/>
        <v>-1.2931034482758639</v>
      </c>
      <c r="AD7" s="15"/>
      <c r="AE7" s="11">
        <f t="shared" si="17"/>
        <v>2.5567673878061861</v>
      </c>
      <c r="AF7" s="11">
        <f t="shared" si="18"/>
        <v>0.59002324333988609</v>
      </c>
      <c r="AG7" s="11">
        <f t="shared" si="19"/>
        <v>-4.2374396567137449</v>
      </c>
      <c r="AH7" s="11">
        <f t="shared" si="20"/>
        <v>100</v>
      </c>
      <c r="AI7" s="11"/>
      <c r="AJ7" s="13" t="str">
        <f t="shared" si="21"/>
        <v>4.36</v>
      </c>
      <c r="AK7" s="13" t="str">
        <f t="shared" si="1"/>
        <v>4.4</v>
      </c>
      <c r="AL7" s="13" t="str">
        <f t="shared" si="1"/>
        <v>4</v>
      </c>
      <c r="AM7" s="13" t="str">
        <f t="shared" si="1"/>
        <v>4.9</v>
      </c>
      <c r="AN7" s="13" t="str">
        <f t="shared" si="1"/>
        <v>4.6</v>
      </c>
      <c r="AO7" s="13" t="str">
        <f t="shared" si="22"/>
        <v>3.62</v>
      </c>
      <c r="AP7" s="13" t="str">
        <f t="shared" si="23"/>
        <v>4.6</v>
      </c>
      <c r="AQ7" s="13" t="str">
        <f t="shared" si="24"/>
        <v>3.2</v>
      </c>
      <c r="AR7" s="13" t="str">
        <f t="shared" si="25"/>
        <v>4.6</v>
      </c>
      <c r="AS7" s="13" t="e">
        <f t="shared" si="26"/>
        <v>#VALUE!</v>
      </c>
      <c r="AT7" s="13">
        <f t="shared" si="27"/>
        <v>2.5261953800460688</v>
      </c>
      <c r="AU7" s="13">
        <f t="shared" si="28"/>
        <v>-3.615247800104282</v>
      </c>
      <c r="AV7" s="13">
        <f t="shared" si="29"/>
        <v>-10.293997539985956</v>
      </c>
      <c r="AW7" s="13">
        <f t="shared" si="30"/>
        <v>-1.3355222025182285</v>
      </c>
      <c r="AX7" s="13">
        <f t="shared" si="31"/>
        <v>260.06987440066223</v>
      </c>
      <c r="AY7" s="13">
        <f t="shared" si="32"/>
        <v>203.64652929680929</v>
      </c>
      <c r="AZ7" s="13">
        <f t="shared" si="33"/>
        <v>158.91334047040112</v>
      </c>
      <c r="BA7" s="13">
        <f t="shared" si="34"/>
        <v>231.47107681820182</v>
      </c>
      <c r="BB7" s="13">
        <f t="shared" si="35"/>
        <v>1.2124888843049724E-2</v>
      </c>
      <c r="BC7" s="13">
        <f t="shared" si="36"/>
        <v>3.7849047020952793E-4</v>
      </c>
      <c r="BD7" s="13">
        <f t="shared" si="37"/>
        <v>2.4418830391435611E-19</v>
      </c>
      <c r="BE7" s="13">
        <f t="shared" si="38"/>
        <v>0.18301992289249022</v>
      </c>
      <c r="BF7" s="13">
        <f t="shared" si="39"/>
        <v>2.8051425435178592</v>
      </c>
      <c r="BG7" s="13">
        <f t="shared" si="40"/>
        <v>0.64379368037986817</v>
      </c>
      <c r="BH7" s="13">
        <f t="shared" si="41"/>
        <v>-6.3637514995759918</v>
      </c>
      <c r="BI7" s="13" t="e">
        <f t="shared" si="42"/>
        <v>#VALUE!</v>
      </c>
      <c r="BJ7" s="13">
        <f t="shared" si="43"/>
        <v>254.94580609156537</v>
      </c>
      <c r="BK7" s="13">
        <f t="shared" si="44"/>
        <v>299.89282047427173</v>
      </c>
      <c r="BL7" s="13">
        <f t="shared" si="45"/>
        <v>135.75626534589233</v>
      </c>
      <c r="BM7" s="13" t="e">
        <f t="shared" si="46"/>
        <v>#VALUE!</v>
      </c>
      <c r="BN7" s="13">
        <f t="shared" si="47"/>
        <v>5.4184641626786418E-3</v>
      </c>
      <c r="BO7" s="13">
        <f t="shared" si="48"/>
        <v>0.52020273373181847</v>
      </c>
      <c r="BP7" s="13">
        <f t="shared" si="49"/>
        <v>2.8422423925371937E-9</v>
      </c>
      <c r="BQ7" s="13" t="e">
        <f t="shared" si="50"/>
        <v>#VALUE!</v>
      </c>
      <c r="BR7" s="13" t="str">
        <f t="shared" si="51"/>
        <v>✅ Statistically significant</v>
      </c>
      <c r="BS7" s="13" t="str">
        <f t="shared" si="52"/>
        <v>✅ Highly significant</v>
      </c>
      <c r="BT7" s="13" t="str">
        <f t="shared" si="3"/>
        <v>✅ Highly significant</v>
      </c>
      <c r="BU7" s="13" t="str">
        <f t="shared" si="53"/>
        <v>❌ Not statistically significant</v>
      </c>
      <c r="BV7" s="13" t="str">
        <f t="shared" si="54"/>
        <v>✅ Highly significant</v>
      </c>
      <c r="BW7" s="13" t="str">
        <f t="shared" si="55"/>
        <v>❌ Not statistically significant</v>
      </c>
      <c r="BX7" s="13" t="str">
        <f t="shared" si="56"/>
        <v>✅ Highly significant</v>
      </c>
      <c r="BY7" s="13" t="e">
        <f t="shared" si="57"/>
        <v>#VALUE!</v>
      </c>
    </row>
    <row r="8" spans="1:77" ht="15.6" x14ac:dyDescent="0.3">
      <c r="A8" s="1" t="s">
        <v>9</v>
      </c>
      <c r="B8" t="s">
        <v>95</v>
      </c>
      <c r="D8" s="13" t="s">
        <v>283</v>
      </c>
      <c r="H8" t="s">
        <v>190</v>
      </c>
      <c r="I8" s="12"/>
      <c r="J8" s="13" t="s">
        <v>312</v>
      </c>
      <c r="N8" s="11" t="str">
        <f t="shared" si="4"/>
        <v xml:space="preserve">19.78 </v>
      </c>
      <c r="O8" s="11">
        <f t="shared" si="5"/>
        <v>0</v>
      </c>
      <c r="P8" s="11" t="str">
        <f t="shared" si="0"/>
        <v xml:space="preserve">19.75 </v>
      </c>
      <c r="Q8" s="11">
        <f t="shared" si="6"/>
        <v>0</v>
      </c>
      <c r="R8" s="11">
        <f t="shared" si="7"/>
        <v>0</v>
      </c>
      <c r="S8" s="15"/>
      <c r="T8" s="11" t="str">
        <f t="shared" si="8"/>
        <v xml:space="preserve">16.92 </v>
      </c>
      <c r="U8" s="11">
        <f t="shared" si="9"/>
        <v>0</v>
      </c>
      <c r="V8" s="11" t="str">
        <f t="shared" si="10"/>
        <v xml:space="preserve">17.21 </v>
      </c>
      <c r="W8" s="11">
        <f t="shared" si="11"/>
        <v>0</v>
      </c>
      <c r="X8" s="11">
        <f t="shared" si="12"/>
        <v>0</v>
      </c>
      <c r="Y8" s="15"/>
      <c r="Z8" s="11">
        <f t="shared" si="13"/>
        <v>100</v>
      </c>
      <c r="AA8" s="11">
        <f t="shared" si="14"/>
        <v>0.15166835187058206</v>
      </c>
      <c r="AB8" s="11">
        <f t="shared" si="15"/>
        <v>100</v>
      </c>
      <c r="AC8" s="11">
        <f t="shared" si="16"/>
        <v>100</v>
      </c>
      <c r="AD8" s="15"/>
      <c r="AE8" s="11">
        <f t="shared" si="17"/>
        <v>100</v>
      </c>
      <c r="AF8" s="11">
        <f t="shared" si="18"/>
        <v>-1.71394799054373</v>
      </c>
      <c r="AG8" s="11">
        <f t="shared" si="19"/>
        <v>100</v>
      </c>
      <c r="AH8" s="11">
        <f t="shared" si="20"/>
        <v>100</v>
      </c>
      <c r="AI8" s="11"/>
      <c r="AJ8" s="13" t="str">
        <f t="shared" si="21"/>
        <v>1.67</v>
      </c>
      <c r="AK8" s="13" t="e">
        <f t="shared" si="1"/>
        <v>#VALUE!</v>
      </c>
      <c r="AL8" s="13" t="str">
        <f t="shared" si="1"/>
        <v>1.74</v>
      </c>
      <c r="AM8" s="13" t="e">
        <f t="shared" si="1"/>
        <v>#VALUE!</v>
      </c>
      <c r="AN8" s="13" t="e">
        <f t="shared" si="1"/>
        <v>#VALUE!</v>
      </c>
      <c r="AO8" s="13" t="str">
        <f t="shared" si="22"/>
        <v>1.61</v>
      </c>
      <c r="AP8" s="13" t="e">
        <f t="shared" si="23"/>
        <v>#VALUE!</v>
      </c>
      <c r="AQ8" s="13" t="str">
        <f t="shared" si="24"/>
        <v>1.43</v>
      </c>
      <c r="AR8" s="13" t="e">
        <f t="shared" si="25"/>
        <v>#VALUE!</v>
      </c>
      <c r="AS8" s="13" t="e">
        <f t="shared" si="26"/>
        <v>#VALUE!</v>
      </c>
      <c r="AT8" s="13" t="e">
        <f t="shared" si="27"/>
        <v>#VALUE!</v>
      </c>
      <c r="AU8" s="13">
        <f t="shared" si="28"/>
        <v>0.12682132136670074</v>
      </c>
      <c r="AV8" s="13" t="e">
        <f t="shared" si="29"/>
        <v>#VALUE!</v>
      </c>
      <c r="AW8" s="13" t="e">
        <f t="shared" si="30"/>
        <v>#VALUE!</v>
      </c>
      <c r="AX8" s="13" t="e">
        <f t="shared" si="31"/>
        <v>#VALUE!</v>
      </c>
      <c r="AY8" s="13">
        <f t="shared" si="32"/>
        <v>191.77160499636088</v>
      </c>
      <c r="AZ8" s="13" t="e">
        <f t="shared" si="33"/>
        <v>#VALUE!</v>
      </c>
      <c r="BA8" s="13" t="e">
        <f t="shared" si="34"/>
        <v>#VALUE!</v>
      </c>
      <c r="BB8" s="13" t="e">
        <f t="shared" si="35"/>
        <v>#VALUE!</v>
      </c>
      <c r="BC8" s="13">
        <f t="shared" si="36"/>
        <v>0.89921522943634824</v>
      </c>
      <c r="BD8" s="13" t="e">
        <f t="shared" si="37"/>
        <v>#VALUE!</v>
      </c>
      <c r="BE8" s="13" t="e">
        <f t="shared" si="38"/>
        <v>#VALUE!</v>
      </c>
      <c r="BF8" s="13" t="e">
        <f t="shared" si="39"/>
        <v>#VALUE!</v>
      </c>
      <c r="BG8" s="13">
        <f t="shared" si="40"/>
        <v>-1.2688390800447671</v>
      </c>
      <c r="BH8" s="13" t="e">
        <f t="shared" si="41"/>
        <v>#VALUE!</v>
      </c>
      <c r="BI8" s="13" t="e">
        <f t="shared" si="42"/>
        <v>#VALUE!</v>
      </c>
      <c r="BJ8" s="13" t="e">
        <f t="shared" si="43"/>
        <v>#VALUE!</v>
      </c>
      <c r="BK8" s="13">
        <f t="shared" si="44"/>
        <v>1497.3589119940948</v>
      </c>
      <c r="BL8" s="13" t="e">
        <f t="shared" si="45"/>
        <v>#VALUE!</v>
      </c>
      <c r="BM8" s="13" t="e">
        <f t="shared" si="46"/>
        <v>#VALUE!</v>
      </c>
      <c r="BN8" s="13" t="e">
        <f t="shared" si="47"/>
        <v>#VALUE!</v>
      </c>
      <c r="BO8" s="13">
        <f t="shared" si="48"/>
        <v>0.20469571656944463</v>
      </c>
      <c r="BP8" s="13" t="e">
        <f t="shared" si="49"/>
        <v>#VALUE!</v>
      </c>
      <c r="BQ8" s="13" t="e">
        <f t="shared" si="50"/>
        <v>#VALUE!</v>
      </c>
      <c r="BR8" s="13" t="e">
        <f t="shared" si="51"/>
        <v>#VALUE!</v>
      </c>
      <c r="BS8" s="13" t="str">
        <f t="shared" si="52"/>
        <v>❌ Not statistically significant</v>
      </c>
      <c r="BT8" s="13" t="e">
        <f t="shared" si="3"/>
        <v>#VALUE!</v>
      </c>
      <c r="BU8" s="13" t="e">
        <f t="shared" si="53"/>
        <v>#VALUE!</v>
      </c>
      <c r="BV8" s="13" t="e">
        <f t="shared" si="54"/>
        <v>#VALUE!</v>
      </c>
      <c r="BW8" s="13" t="str">
        <f t="shared" si="55"/>
        <v>❌ Not statistically significant</v>
      </c>
      <c r="BX8" s="13" t="e">
        <f t="shared" si="56"/>
        <v>#VALUE!</v>
      </c>
      <c r="BY8" s="13" t="e">
        <f t="shared" si="57"/>
        <v>#VALUE!</v>
      </c>
    </row>
    <row r="9" spans="1:77" ht="15.6" x14ac:dyDescent="0.3">
      <c r="A9" s="1" t="s">
        <v>10</v>
      </c>
      <c r="B9" t="s">
        <v>96</v>
      </c>
      <c r="D9" s="13" t="s">
        <v>284</v>
      </c>
      <c r="H9" t="s">
        <v>191</v>
      </c>
      <c r="I9" s="12"/>
      <c r="J9" s="13" t="s">
        <v>313</v>
      </c>
      <c r="N9" s="11" t="str">
        <f t="shared" si="4"/>
        <v xml:space="preserve">15.80 </v>
      </c>
      <c r="O9" s="11">
        <f t="shared" si="5"/>
        <v>0</v>
      </c>
      <c r="P9" s="11" t="str">
        <f t="shared" si="0"/>
        <v xml:space="preserve">16.22 </v>
      </c>
      <c r="Q9" s="11">
        <f t="shared" si="6"/>
        <v>0</v>
      </c>
      <c r="R9" s="11">
        <f t="shared" si="7"/>
        <v>0</v>
      </c>
      <c r="S9" s="15"/>
      <c r="T9" s="11" t="str">
        <f t="shared" si="8"/>
        <v xml:space="preserve">13.22 </v>
      </c>
      <c r="U9" s="11">
        <f t="shared" si="9"/>
        <v>0</v>
      </c>
      <c r="V9" s="11" t="str">
        <f t="shared" si="10"/>
        <v xml:space="preserve">14.27 </v>
      </c>
      <c r="W9" s="11">
        <f t="shared" si="11"/>
        <v>0</v>
      </c>
      <c r="X9" s="11">
        <f t="shared" si="12"/>
        <v>0</v>
      </c>
      <c r="Y9" s="15"/>
      <c r="Z9" s="11">
        <f t="shared" si="13"/>
        <v>100</v>
      </c>
      <c r="AA9" s="11">
        <f t="shared" si="14"/>
        <v>-2.6582278481012538</v>
      </c>
      <c r="AB9" s="11">
        <f t="shared" si="15"/>
        <v>100</v>
      </c>
      <c r="AC9" s="11">
        <f t="shared" si="16"/>
        <v>100</v>
      </c>
      <c r="AD9" s="15"/>
      <c r="AE9" s="11">
        <f t="shared" si="17"/>
        <v>100</v>
      </c>
      <c r="AF9" s="11">
        <f t="shared" si="18"/>
        <v>-7.9425113464447721</v>
      </c>
      <c r="AG9" s="11">
        <f t="shared" si="19"/>
        <v>100</v>
      </c>
      <c r="AH9" s="11">
        <f t="shared" si="20"/>
        <v>100</v>
      </c>
      <c r="AI9" s="11"/>
      <c r="AJ9" s="13" t="str">
        <f t="shared" si="21"/>
        <v>1.83</v>
      </c>
      <c r="AK9" s="13" t="e">
        <f t="shared" si="1"/>
        <v>#VALUE!</v>
      </c>
      <c r="AL9" s="13" t="str">
        <f t="shared" si="1"/>
        <v>0.95</v>
      </c>
      <c r="AM9" s="13" t="e">
        <f t="shared" si="1"/>
        <v>#VALUE!</v>
      </c>
      <c r="AN9" s="13" t="e">
        <f t="shared" si="1"/>
        <v>#VALUE!</v>
      </c>
      <c r="AO9" s="13" t="str">
        <f t="shared" si="22"/>
        <v>1.01</v>
      </c>
      <c r="AP9" s="13" t="e">
        <f t="shared" si="23"/>
        <v>#VALUE!</v>
      </c>
      <c r="AQ9" s="13" t="str">
        <f t="shared" si="24"/>
        <v>0.72</v>
      </c>
      <c r="AR9" s="13" t="e">
        <f t="shared" si="25"/>
        <v>#VALUE!</v>
      </c>
      <c r="AS9" s="13" t="e">
        <f t="shared" si="26"/>
        <v>#VALUE!</v>
      </c>
      <c r="AT9" s="13" t="e">
        <f t="shared" si="27"/>
        <v>#VALUE!</v>
      </c>
      <c r="AU9" s="13">
        <f t="shared" si="28"/>
        <v>-2.1692570641697348</v>
      </c>
      <c r="AV9" s="13" t="e">
        <f t="shared" si="29"/>
        <v>#VALUE!</v>
      </c>
      <c r="AW9" s="13" t="e">
        <f t="shared" si="30"/>
        <v>#VALUE!</v>
      </c>
      <c r="AX9" s="13" t="e">
        <f t="shared" si="31"/>
        <v>#VALUE!</v>
      </c>
      <c r="AY9" s="13">
        <f t="shared" si="32"/>
        <v>188.85468808754968</v>
      </c>
      <c r="AZ9" s="13" t="e">
        <f t="shared" si="33"/>
        <v>#VALUE!</v>
      </c>
      <c r="BA9" s="13" t="e">
        <f t="shared" si="34"/>
        <v>#VALUE!</v>
      </c>
      <c r="BB9" s="13" t="e">
        <f t="shared" si="35"/>
        <v>#VALUE!</v>
      </c>
      <c r="BC9" s="13">
        <f t="shared" si="36"/>
        <v>3.131829956689057E-2</v>
      </c>
      <c r="BD9" s="13" t="e">
        <f t="shared" si="37"/>
        <v>#VALUE!</v>
      </c>
      <c r="BE9" s="13" t="e">
        <f t="shared" si="38"/>
        <v>#VALUE!</v>
      </c>
      <c r="BF9" s="13" t="e">
        <f t="shared" si="39"/>
        <v>#VALUE!</v>
      </c>
      <c r="BG9" s="13">
        <f t="shared" si="40"/>
        <v>-8.1409990540812469</v>
      </c>
      <c r="BH9" s="13" t="e">
        <f t="shared" si="41"/>
        <v>#VALUE!</v>
      </c>
      <c r="BI9" s="13" t="e">
        <f t="shared" si="42"/>
        <v>#VALUE!</v>
      </c>
      <c r="BJ9" s="13" t="e">
        <f t="shared" si="43"/>
        <v>#VALUE!</v>
      </c>
      <c r="BK9" s="13">
        <f t="shared" si="44"/>
        <v>6182.1278301014654</v>
      </c>
      <c r="BL9" s="13" t="e">
        <f t="shared" si="45"/>
        <v>#VALUE!</v>
      </c>
      <c r="BM9" s="13" t="e">
        <f t="shared" si="46"/>
        <v>#VALUE!</v>
      </c>
      <c r="BN9" s="13" t="e">
        <f t="shared" si="47"/>
        <v>#VALUE!</v>
      </c>
      <c r="BO9" s="13">
        <f t="shared" si="48"/>
        <v>4.701282691803624E-16</v>
      </c>
      <c r="BP9" s="13" t="e">
        <f t="shared" si="49"/>
        <v>#VALUE!</v>
      </c>
      <c r="BQ9" s="13" t="e">
        <f t="shared" si="50"/>
        <v>#VALUE!</v>
      </c>
      <c r="BR9" s="13" t="e">
        <f t="shared" si="51"/>
        <v>#VALUE!</v>
      </c>
      <c r="BS9" s="13" t="str">
        <f t="shared" si="52"/>
        <v>✅ Statistically significant</v>
      </c>
      <c r="BT9" s="13" t="e">
        <f t="shared" si="3"/>
        <v>#VALUE!</v>
      </c>
      <c r="BU9" s="13" t="e">
        <f t="shared" si="53"/>
        <v>#VALUE!</v>
      </c>
      <c r="BV9" s="13" t="e">
        <f t="shared" si="54"/>
        <v>#VALUE!</v>
      </c>
      <c r="BW9" s="13" t="str">
        <f t="shared" si="55"/>
        <v>✅ Highly significant</v>
      </c>
      <c r="BX9" s="13" t="e">
        <f t="shared" si="56"/>
        <v>#VALUE!</v>
      </c>
      <c r="BY9" s="13" t="e">
        <f t="shared" si="57"/>
        <v>#VALUE!</v>
      </c>
    </row>
    <row r="10" spans="1:77" ht="15.6" x14ac:dyDescent="0.3">
      <c r="A10" s="1" t="s">
        <v>11</v>
      </c>
      <c r="B10" t="s">
        <v>97</v>
      </c>
      <c r="D10" s="13" t="s">
        <v>285</v>
      </c>
      <c r="H10" t="s">
        <v>192</v>
      </c>
      <c r="I10" s="12"/>
      <c r="J10" s="13" t="s">
        <v>314</v>
      </c>
      <c r="N10" s="11" t="str">
        <f t="shared" si="4"/>
        <v xml:space="preserve">15.87 </v>
      </c>
      <c r="O10" s="11">
        <f t="shared" si="5"/>
        <v>0</v>
      </c>
      <c r="P10" s="11" t="str">
        <f t="shared" si="0"/>
        <v xml:space="preserve">16.52 </v>
      </c>
      <c r="Q10" s="11">
        <f t="shared" si="6"/>
        <v>0</v>
      </c>
      <c r="R10" s="11">
        <f t="shared" si="7"/>
        <v>0</v>
      </c>
      <c r="S10" s="15"/>
      <c r="T10" s="11" t="str">
        <f t="shared" si="8"/>
        <v xml:space="preserve">13.50 </v>
      </c>
      <c r="U10" s="11">
        <f t="shared" si="9"/>
        <v>0</v>
      </c>
      <c r="V10" s="11" t="str">
        <f t="shared" si="10"/>
        <v xml:space="preserve">14.35 </v>
      </c>
      <c r="W10" s="11">
        <f t="shared" si="11"/>
        <v>0</v>
      </c>
      <c r="X10" s="11">
        <f t="shared" si="12"/>
        <v>0</v>
      </c>
      <c r="Y10" s="15"/>
      <c r="Z10" s="11">
        <f t="shared" si="13"/>
        <v>100</v>
      </c>
      <c r="AA10" s="11">
        <f t="shared" si="14"/>
        <v>-4.0957781978575953</v>
      </c>
      <c r="AB10" s="11">
        <f t="shared" si="15"/>
        <v>100</v>
      </c>
      <c r="AC10" s="11">
        <f t="shared" si="16"/>
        <v>100</v>
      </c>
      <c r="AD10" s="15"/>
      <c r="AE10" s="11">
        <f t="shared" si="17"/>
        <v>100</v>
      </c>
      <c r="AF10" s="11">
        <f t="shared" si="18"/>
        <v>-6.2962962962962941</v>
      </c>
      <c r="AG10" s="11">
        <f t="shared" si="19"/>
        <v>100</v>
      </c>
      <c r="AH10" s="11">
        <f t="shared" si="20"/>
        <v>100</v>
      </c>
      <c r="AI10" s="11"/>
      <c r="AJ10" s="13" t="str">
        <f t="shared" si="21"/>
        <v>1.63</v>
      </c>
      <c r="AK10" s="13" t="e">
        <f t="shared" si="1"/>
        <v>#VALUE!</v>
      </c>
      <c r="AL10" s="13" t="str">
        <f t="shared" si="1"/>
        <v>0.89</v>
      </c>
      <c r="AM10" s="13" t="e">
        <f t="shared" si="1"/>
        <v>#VALUE!</v>
      </c>
      <c r="AN10" s="13" t="e">
        <f t="shared" si="1"/>
        <v>#VALUE!</v>
      </c>
      <c r="AO10" s="13" t="str">
        <f t="shared" si="22"/>
        <v>0.99</v>
      </c>
      <c r="AP10" s="13" t="e">
        <f t="shared" si="23"/>
        <v>#VALUE!</v>
      </c>
      <c r="AQ10" s="13" t="str">
        <f t="shared" si="24"/>
        <v>0.62</v>
      </c>
      <c r="AR10" s="13" t="e">
        <f t="shared" si="25"/>
        <v>#VALUE!</v>
      </c>
      <c r="AS10" s="13" t="e">
        <f t="shared" si="26"/>
        <v>#VALUE!</v>
      </c>
      <c r="AT10" s="13" t="e">
        <f t="shared" si="27"/>
        <v>#VALUE!</v>
      </c>
      <c r="AU10" s="13">
        <f t="shared" si="28"/>
        <v>-3.7177693729056505</v>
      </c>
      <c r="AV10" s="13" t="e">
        <f t="shared" si="29"/>
        <v>#VALUE!</v>
      </c>
      <c r="AW10" s="13" t="e">
        <f t="shared" si="30"/>
        <v>#VALUE!</v>
      </c>
      <c r="AX10" s="13" t="e">
        <f t="shared" si="31"/>
        <v>#VALUE!</v>
      </c>
      <c r="AY10" s="13">
        <f t="shared" si="32"/>
        <v>193.35374967300311</v>
      </c>
      <c r="AZ10" s="13" t="e">
        <f t="shared" si="33"/>
        <v>#VALUE!</v>
      </c>
      <c r="BA10" s="13" t="e">
        <f t="shared" si="34"/>
        <v>#VALUE!</v>
      </c>
      <c r="BB10" s="13" t="e">
        <f t="shared" si="35"/>
        <v>#VALUE!</v>
      </c>
      <c r="BC10" s="13">
        <f t="shared" si="36"/>
        <v>2.6329549804577338E-4</v>
      </c>
      <c r="BD10" s="13" t="e">
        <f t="shared" si="37"/>
        <v>#VALUE!</v>
      </c>
      <c r="BE10" s="13" t="e">
        <f t="shared" si="38"/>
        <v>#VALUE!</v>
      </c>
      <c r="BF10" s="13" t="e">
        <f t="shared" si="39"/>
        <v>#VALUE!</v>
      </c>
      <c r="BG10" s="13">
        <f t="shared" si="40"/>
        <v>-7.0770536349153526</v>
      </c>
      <c r="BH10" s="13" t="e">
        <f t="shared" si="41"/>
        <v>#VALUE!</v>
      </c>
      <c r="BI10" s="13" t="e">
        <f t="shared" si="42"/>
        <v>#VALUE!</v>
      </c>
      <c r="BJ10" s="13" t="e">
        <f t="shared" si="43"/>
        <v>#VALUE!</v>
      </c>
      <c r="BK10" s="13">
        <f t="shared" si="44"/>
        <v>7846.0029829300611</v>
      </c>
      <c r="BL10" s="13" t="e">
        <f t="shared" si="45"/>
        <v>#VALUE!</v>
      </c>
      <c r="BM10" s="13" t="e">
        <f t="shared" si="46"/>
        <v>#VALUE!</v>
      </c>
      <c r="BN10" s="13" t="e">
        <f t="shared" si="47"/>
        <v>#VALUE!</v>
      </c>
      <c r="BO10" s="13">
        <f t="shared" si="48"/>
        <v>1.599540329819989E-12</v>
      </c>
      <c r="BP10" s="13" t="e">
        <f t="shared" si="49"/>
        <v>#VALUE!</v>
      </c>
      <c r="BQ10" s="13" t="e">
        <f t="shared" si="50"/>
        <v>#VALUE!</v>
      </c>
      <c r="BR10" s="13" t="e">
        <f t="shared" si="51"/>
        <v>#VALUE!</v>
      </c>
      <c r="BS10" s="13" t="str">
        <f t="shared" si="52"/>
        <v>✅ Highly significant</v>
      </c>
      <c r="BT10" s="13" t="e">
        <f t="shared" si="3"/>
        <v>#VALUE!</v>
      </c>
      <c r="BU10" s="13" t="e">
        <f t="shared" si="53"/>
        <v>#VALUE!</v>
      </c>
      <c r="BV10" s="13" t="e">
        <f t="shared" si="54"/>
        <v>#VALUE!</v>
      </c>
      <c r="BW10" s="13" t="str">
        <f t="shared" si="55"/>
        <v>✅ Highly significant</v>
      </c>
      <c r="BX10" s="13" t="e">
        <f t="shared" si="56"/>
        <v>#VALUE!</v>
      </c>
      <c r="BY10" s="13" t="e">
        <f t="shared" si="57"/>
        <v>#VALUE!</v>
      </c>
    </row>
    <row r="11" spans="1:77" ht="15.6" x14ac:dyDescent="0.3">
      <c r="A11" s="1" t="s">
        <v>12</v>
      </c>
      <c r="B11" t="s">
        <v>98</v>
      </c>
      <c r="D11" s="13" t="s">
        <v>286</v>
      </c>
      <c r="H11" t="s">
        <v>193</v>
      </c>
      <c r="I11" s="12"/>
      <c r="J11" s="13" t="s">
        <v>315</v>
      </c>
      <c r="N11" s="11" t="str">
        <f t="shared" si="4"/>
        <v xml:space="preserve">14.81 </v>
      </c>
      <c r="O11" s="11">
        <f t="shared" si="5"/>
        <v>0</v>
      </c>
      <c r="P11" s="11" t="str">
        <f t="shared" si="0"/>
        <v xml:space="preserve">15.35 </v>
      </c>
      <c r="Q11" s="11">
        <f t="shared" si="6"/>
        <v>0</v>
      </c>
      <c r="R11" s="11">
        <f t="shared" si="7"/>
        <v>0</v>
      </c>
      <c r="S11" s="15"/>
      <c r="T11" s="11" t="str">
        <f t="shared" si="8"/>
        <v xml:space="preserve">12.65 </v>
      </c>
      <c r="U11" s="11">
        <f t="shared" si="9"/>
        <v>0</v>
      </c>
      <c r="V11" s="11" t="str">
        <f t="shared" si="10"/>
        <v xml:space="preserve">13.41 </v>
      </c>
      <c r="W11" s="11">
        <f t="shared" si="11"/>
        <v>0</v>
      </c>
      <c r="X11" s="11">
        <f t="shared" si="12"/>
        <v>0</v>
      </c>
      <c r="Y11" s="15"/>
      <c r="Z11" s="11">
        <f t="shared" si="13"/>
        <v>100</v>
      </c>
      <c r="AA11" s="11">
        <f t="shared" si="14"/>
        <v>-3.6461850101282862</v>
      </c>
      <c r="AB11" s="11">
        <f t="shared" si="15"/>
        <v>100</v>
      </c>
      <c r="AC11" s="11">
        <f t="shared" si="16"/>
        <v>100</v>
      </c>
      <c r="AD11" s="15"/>
      <c r="AE11" s="11">
        <f t="shared" si="17"/>
        <v>100</v>
      </c>
      <c r="AF11" s="11">
        <f t="shared" si="18"/>
        <v>-6.0079051383399191</v>
      </c>
      <c r="AG11" s="11">
        <f t="shared" si="19"/>
        <v>100</v>
      </c>
      <c r="AH11" s="11">
        <f t="shared" si="20"/>
        <v>100</v>
      </c>
      <c r="AI11" s="11"/>
      <c r="AJ11" s="13" t="str">
        <f t="shared" si="21"/>
        <v>1.43</v>
      </c>
      <c r="AK11" s="13" t="e">
        <f t="shared" si="1"/>
        <v>#VALUE!</v>
      </c>
      <c r="AL11" s="13" t="str">
        <f t="shared" si="1"/>
        <v>0.88</v>
      </c>
      <c r="AM11" s="13" t="e">
        <f t="shared" si="1"/>
        <v>#VALUE!</v>
      </c>
      <c r="AN11" s="13" t="e">
        <f t="shared" si="1"/>
        <v>#VALUE!</v>
      </c>
      <c r="AO11" s="13" t="str">
        <f t="shared" si="22"/>
        <v>0.86</v>
      </c>
      <c r="AP11" s="13" t="e">
        <f t="shared" si="23"/>
        <v>#VALUE!</v>
      </c>
      <c r="AQ11" s="13" t="str">
        <f t="shared" si="24"/>
        <v>0.73</v>
      </c>
      <c r="AR11" s="13" t="e">
        <f t="shared" si="25"/>
        <v>#VALUE!</v>
      </c>
      <c r="AS11" s="13" t="e">
        <f t="shared" si="26"/>
        <v>#VALUE!</v>
      </c>
      <c r="AT11" s="13" t="e">
        <f t="shared" si="27"/>
        <v>#VALUE!</v>
      </c>
      <c r="AU11" s="13">
        <f t="shared" si="28"/>
        <v>-3.3937846636346958</v>
      </c>
      <c r="AV11" s="13" t="e">
        <f t="shared" si="29"/>
        <v>#VALUE!</v>
      </c>
      <c r="AW11" s="13" t="e">
        <f t="shared" si="30"/>
        <v>#VALUE!</v>
      </c>
      <c r="AX11" s="13" t="e">
        <f t="shared" si="31"/>
        <v>#VALUE!</v>
      </c>
      <c r="AY11" s="13">
        <f t="shared" si="32"/>
        <v>202.92334194380044</v>
      </c>
      <c r="AZ11" s="13" t="e">
        <f t="shared" si="33"/>
        <v>#VALUE!</v>
      </c>
      <c r="BA11" s="13" t="e">
        <f t="shared" si="34"/>
        <v>#VALUE!</v>
      </c>
      <c r="BB11" s="13" t="e">
        <f t="shared" si="35"/>
        <v>#VALUE!</v>
      </c>
      <c r="BC11" s="13">
        <f t="shared" si="36"/>
        <v>8.2959735626361828E-4</v>
      </c>
      <c r="BD11" s="13" t="e">
        <f t="shared" si="37"/>
        <v>#VALUE!</v>
      </c>
      <c r="BE11" s="13" t="e">
        <f t="shared" si="38"/>
        <v>#VALUE!</v>
      </c>
      <c r="BF11" s="13" t="e">
        <f t="shared" si="39"/>
        <v>#VALUE!</v>
      </c>
      <c r="BG11" s="13">
        <f t="shared" si="40"/>
        <v>-6.3750516562131319</v>
      </c>
      <c r="BH11" s="13" t="e">
        <f t="shared" si="41"/>
        <v>#VALUE!</v>
      </c>
      <c r="BI11" s="13" t="e">
        <f t="shared" si="42"/>
        <v>#VALUE!</v>
      </c>
      <c r="BJ11" s="13" t="e">
        <f t="shared" si="43"/>
        <v>#VALUE!</v>
      </c>
      <c r="BK11" s="13">
        <f t="shared" si="44"/>
        <v>5888.2431536224922</v>
      </c>
      <c r="BL11" s="13" t="e">
        <f t="shared" si="45"/>
        <v>#VALUE!</v>
      </c>
      <c r="BM11" s="13" t="e">
        <f t="shared" si="46"/>
        <v>#VALUE!</v>
      </c>
      <c r="BN11" s="13" t="e">
        <f t="shared" si="47"/>
        <v>#VALUE!</v>
      </c>
      <c r="BO11" s="13">
        <f t="shared" si="48"/>
        <v>1.9679449201735245E-10</v>
      </c>
      <c r="BP11" s="13" t="e">
        <f t="shared" si="49"/>
        <v>#VALUE!</v>
      </c>
      <c r="BQ11" s="13" t="e">
        <f t="shared" si="50"/>
        <v>#VALUE!</v>
      </c>
      <c r="BR11" s="13" t="e">
        <f t="shared" si="51"/>
        <v>#VALUE!</v>
      </c>
      <c r="BS11" s="13" t="str">
        <f t="shared" si="52"/>
        <v>✅ Highly significant</v>
      </c>
      <c r="BT11" s="13" t="e">
        <f t="shared" si="3"/>
        <v>#VALUE!</v>
      </c>
      <c r="BU11" s="13" t="e">
        <f t="shared" si="53"/>
        <v>#VALUE!</v>
      </c>
      <c r="BV11" s="13" t="e">
        <f t="shared" si="54"/>
        <v>#VALUE!</v>
      </c>
      <c r="BW11" s="13" t="str">
        <f t="shared" si="55"/>
        <v>✅ Highly significant</v>
      </c>
      <c r="BX11" s="13" t="e">
        <f t="shared" si="56"/>
        <v>#VALUE!</v>
      </c>
      <c r="BY11" s="13" t="e">
        <f t="shared" si="57"/>
        <v>#VALUE!</v>
      </c>
    </row>
    <row r="12" spans="1:77" ht="15.6" x14ac:dyDescent="0.3">
      <c r="A12" s="1" t="s">
        <v>13</v>
      </c>
      <c r="B12" t="s">
        <v>99</v>
      </c>
      <c r="D12" s="13" t="s">
        <v>287</v>
      </c>
      <c r="H12" t="s">
        <v>194</v>
      </c>
      <c r="I12" s="12"/>
      <c r="J12" s="13" t="s">
        <v>316</v>
      </c>
      <c r="N12" s="11" t="str">
        <f t="shared" si="4"/>
        <v xml:space="preserve">13.77 </v>
      </c>
      <c r="O12" s="11">
        <f t="shared" si="5"/>
        <v>0</v>
      </c>
      <c r="P12" s="11" t="str">
        <f t="shared" si="0"/>
        <v xml:space="preserve">13.95 </v>
      </c>
      <c r="Q12" s="11">
        <f t="shared" si="6"/>
        <v>0</v>
      </c>
      <c r="R12" s="11">
        <f t="shared" si="7"/>
        <v>0</v>
      </c>
      <c r="S12" s="15"/>
      <c r="T12" s="11" t="str">
        <f t="shared" si="8"/>
        <v xml:space="preserve">11.24 </v>
      </c>
      <c r="U12" s="11">
        <f t="shared" si="9"/>
        <v>0</v>
      </c>
      <c r="V12" s="11" t="str">
        <f t="shared" si="10"/>
        <v xml:space="preserve">11.97 </v>
      </c>
      <c r="W12" s="11">
        <f t="shared" si="11"/>
        <v>0</v>
      </c>
      <c r="X12" s="11">
        <f t="shared" si="12"/>
        <v>0</v>
      </c>
      <c r="Y12" s="15"/>
      <c r="Z12" s="11">
        <f t="shared" si="13"/>
        <v>100</v>
      </c>
      <c r="AA12" s="11">
        <f t="shared" si="14"/>
        <v>-1.3071895424836582</v>
      </c>
      <c r="AB12" s="11">
        <f t="shared" si="15"/>
        <v>100</v>
      </c>
      <c r="AC12" s="11">
        <f t="shared" si="16"/>
        <v>100</v>
      </c>
      <c r="AD12" s="15"/>
      <c r="AE12" s="11">
        <f t="shared" si="17"/>
        <v>100</v>
      </c>
      <c r="AF12" s="11">
        <f t="shared" si="18"/>
        <v>-6.4946619217081896</v>
      </c>
      <c r="AG12" s="11">
        <f t="shared" si="19"/>
        <v>100</v>
      </c>
      <c r="AH12" s="11">
        <f t="shared" si="20"/>
        <v>100</v>
      </c>
      <c r="AI12" s="11"/>
      <c r="AJ12" s="13" t="str">
        <f t="shared" si="21"/>
        <v>1.66</v>
      </c>
      <c r="AK12" s="13" t="e">
        <f t="shared" si="1"/>
        <v>#VALUE!</v>
      </c>
      <c r="AL12" s="13" t="str">
        <f t="shared" si="1"/>
        <v>0.77</v>
      </c>
      <c r="AM12" s="13" t="e">
        <f t="shared" si="1"/>
        <v>#VALUE!</v>
      </c>
      <c r="AN12" s="13" t="e">
        <f t="shared" si="1"/>
        <v>#VALUE!</v>
      </c>
      <c r="AO12" s="13" t="str">
        <f t="shared" si="22"/>
        <v>1.16</v>
      </c>
      <c r="AP12" s="13" t="e">
        <f t="shared" si="23"/>
        <v>#VALUE!</v>
      </c>
      <c r="AQ12" s="13" t="str">
        <f t="shared" si="24"/>
        <v>0.63</v>
      </c>
      <c r="AR12" s="13" t="e">
        <f t="shared" si="25"/>
        <v>#VALUE!</v>
      </c>
      <c r="AS12" s="13" t="e">
        <f t="shared" si="26"/>
        <v>#VALUE!</v>
      </c>
      <c r="AT12" s="13" t="e">
        <f t="shared" si="27"/>
        <v>#VALUE!</v>
      </c>
      <c r="AU12" s="13">
        <f t="shared" si="28"/>
        <v>-1.0530436625696042</v>
      </c>
      <c r="AV12" s="13" t="e">
        <f t="shared" si="29"/>
        <v>#VALUE!</v>
      </c>
      <c r="AW12" s="13" t="e">
        <f t="shared" si="30"/>
        <v>#VALUE!</v>
      </c>
      <c r="AX12" s="13" t="e">
        <f t="shared" si="31"/>
        <v>#VALUE!</v>
      </c>
      <c r="AY12" s="13">
        <f t="shared" si="32"/>
        <v>178.65943644619514</v>
      </c>
      <c r="AZ12" s="13" t="e">
        <f t="shared" si="33"/>
        <v>#VALUE!</v>
      </c>
      <c r="BA12" s="13" t="e">
        <f t="shared" si="34"/>
        <v>#VALUE!</v>
      </c>
      <c r="BB12" s="13" t="e">
        <f t="shared" si="35"/>
        <v>#VALUE!</v>
      </c>
      <c r="BC12" s="13">
        <f t="shared" si="36"/>
        <v>0.293748353678633</v>
      </c>
      <c r="BD12" s="13" t="e">
        <f t="shared" si="37"/>
        <v>#VALUE!</v>
      </c>
      <c r="BE12" s="13" t="e">
        <f t="shared" si="38"/>
        <v>#VALUE!</v>
      </c>
      <c r="BF12" s="13" t="e">
        <f t="shared" si="39"/>
        <v>#VALUE!</v>
      </c>
      <c r="BG12" s="13">
        <f t="shared" si="40"/>
        <v>-5.4391821888039278</v>
      </c>
      <c r="BH12" s="13" t="e">
        <f t="shared" si="41"/>
        <v>#VALUE!</v>
      </c>
      <c r="BI12" s="13" t="e">
        <f t="shared" si="42"/>
        <v>#VALUE!</v>
      </c>
      <c r="BJ12" s="13" t="e">
        <f t="shared" si="43"/>
        <v>#VALUE!</v>
      </c>
      <c r="BK12" s="13">
        <f t="shared" si="44"/>
        <v>6649.130118711565</v>
      </c>
      <c r="BL12" s="13" t="e">
        <f t="shared" si="45"/>
        <v>#VALUE!</v>
      </c>
      <c r="BM12" s="13" t="e">
        <f t="shared" si="46"/>
        <v>#VALUE!</v>
      </c>
      <c r="BN12" s="13" t="e">
        <f t="shared" si="47"/>
        <v>#VALUE!</v>
      </c>
      <c r="BO12" s="13">
        <f t="shared" si="48"/>
        <v>5.5432393014098492E-8</v>
      </c>
      <c r="BP12" s="13" t="e">
        <f t="shared" si="49"/>
        <v>#VALUE!</v>
      </c>
      <c r="BQ12" s="13" t="e">
        <f t="shared" si="50"/>
        <v>#VALUE!</v>
      </c>
      <c r="BR12" s="13" t="e">
        <f t="shared" si="51"/>
        <v>#VALUE!</v>
      </c>
      <c r="BS12" s="13" t="str">
        <f t="shared" si="52"/>
        <v>❌ Not statistically significant</v>
      </c>
      <c r="BT12" s="13" t="e">
        <f t="shared" si="3"/>
        <v>#VALUE!</v>
      </c>
      <c r="BU12" s="13" t="e">
        <f t="shared" si="53"/>
        <v>#VALUE!</v>
      </c>
      <c r="BV12" s="13" t="e">
        <f t="shared" si="54"/>
        <v>#VALUE!</v>
      </c>
      <c r="BW12" s="13" t="str">
        <f t="shared" si="55"/>
        <v>✅ Highly significant</v>
      </c>
      <c r="BX12" s="13" t="e">
        <f t="shared" si="56"/>
        <v>#VALUE!</v>
      </c>
      <c r="BY12" s="13" t="e">
        <f t="shared" si="57"/>
        <v>#VALUE!</v>
      </c>
    </row>
    <row r="13" spans="1:77" ht="15.6" x14ac:dyDescent="0.3">
      <c r="A13" s="1" t="s">
        <v>14</v>
      </c>
      <c r="B13" t="s">
        <v>100</v>
      </c>
      <c r="C13" s="12" t="s">
        <v>142</v>
      </c>
      <c r="D13" s="12" t="s">
        <v>143</v>
      </c>
      <c r="E13" s="12"/>
      <c r="F13" s="12"/>
      <c r="H13" t="s">
        <v>195</v>
      </c>
      <c r="I13" s="13" t="s">
        <v>239</v>
      </c>
      <c r="J13" s="13" t="s">
        <v>240</v>
      </c>
      <c r="K13" s="13"/>
      <c r="N13" s="11" t="str">
        <f t="shared" si="4"/>
        <v xml:space="preserve">18.71 </v>
      </c>
      <c r="O13" s="11" t="str">
        <f t="shared" si="5"/>
        <v xml:space="preserve">22.5 </v>
      </c>
      <c r="P13" s="11" t="str">
        <f t="shared" si="0"/>
        <v xml:space="preserve">20.2 </v>
      </c>
      <c r="Q13" s="11">
        <f t="shared" si="6"/>
        <v>0</v>
      </c>
      <c r="R13" s="11">
        <f t="shared" si="7"/>
        <v>0</v>
      </c>
      <c r="S13" s="15"/>
      <c r="T13" s="11" t="str">
        <f t="shared" si="8"/>
        <v xml:space="preserve">19.05 </v>
      </c>
      <c r="U13" s="11" t="str">
        <f t="shared" si="9"/>
        <v xml:space="preserve">19.7 </v>
      </c>
      <c r="V13" s="11" t="str">
        <f t="shared" si="10"/>
        <v xml:space="preserve">17.6 </v>
      </c>
      <c r="W13" s="11">
        <f t="shared" si="11"/>
        <v>0</v>
      </c>
      <c r="X13" s="11">
        <f t="shared" si="12"/>
        <v>0</v>
      </c>
      <c r="Y13" s="15"/>
      <c r="Z13" s="11">
        <f t="shared" si="13"/>
        <v>-20.256547300908601</v>
      </c>
      <c r="AA13" s="11">
        <f t="shared" si="14"/>
        <v>-7.9636557990379391</v>
      </c>
      <c r="AB13" s="11">
        <f t="shared" si="15"/>
        <v>100</v>
      </c>
      <c r="AC13" s="11">
        <f t="shared" si="16"/>
        <v>100</v>
      </c>
      <c r="AD13" s="15"/>
      <c r="AE13" s="11">
        <f t="shared" si="17"/>
        <v>-3.4120734908136408</v>
      </c>
      <c r="AF13" s="11">
        <f t="shared" si="18"/>
        <v>7.6115485564304421</v>
      </c>
      <c r="AG13" s="11">
        <f t="shared" si="19"/>
        <v>100</v>
      </c>
      <c r="AH13" s="11">
        <f t="shared" si="20"/>
        <v>100</v>
      </c>
      <c r="AI13" s="11"/>
      <c r="AJ13" s="13" t="str">
        <f t="shared" si="21"/>
        <v>2.45</v>
      </c>
      <c r="AK13" s="13" t="str">
        <f t="shared" si="1"/>
        <v>1.6</v>
      </c>
      <c r="AL13" s="13" t="str">
        <f t="shared" si="1"/>
        <v>1</v>
      </c>
      <c r="AM13" s="13" t="e">
        <f t="shared" si="1"/>
        <v>#VALUE!</v>
      </c>
      <c r="AN13" s="13" t="e">
        <f t="shared" si="1"/>
        <v>#VALUE!</v>
      </c>
      <c r="AO13" s="13" t="str">
        <f t="shared" si="22"/>
        <v>3.15</v>
      </c>
      <c r="AP13" s="13" t="str">
        <f t="shared" si="23"/>
        <v>1.5</v>
      </c>
      <c r="AQ13" s="13" t="str">
        <f t="shared" si="24"/>
        <v>0.9</v>
      </c>
      <c r="AR13" s="13" t="e">
        <f t="shared" si="25"/>
        <v>#VALUE!</v>
      </c>
      <c r="AS13" s="13" t="e">
        <f t="shared" si="26"/>
        <v>#VALUE!</v>
      </c>
      <c r="AT13" s="13">
        <f t="shared" si="27"/>
        <v>-14.872837654609034</v>
      </c>
      <c r="AU13" s="13">
        <f t="shared" si="28"/>
        <v>-6.0588630621830388</v>
      </c>
      <c r="AV13" s="13" t="e">
        <f t="shared" si="29"/>
        <v>#VALUE!</v>
      </c>
      <c r="AW13" s="13" t="e">
        <f t="shared" si="30"/>
        <v>#VALUE!</v>
      </c>
      <c r="AX13" s="13">
        <f t="shared" si="31"/>
        <v>192.34459098152539</v>
      </c>
      <c r="AY13" s="13">
        <f t="shared" si="32"/>
        <v>167.72908524652104</v>
      </c>
      <c r="AZ13" s="13" t="e">
        <f t="shared" si="33"/>
        <v>#VALUE!</v>
      </c>
      <c r="BA13" s="13" t="e">
        <f t="shared" si="34"/>
        <v>#VALUE!</v>
      </c>
      <c r="BB13" s="13">
        <f t="shared" si="35"/>
        <v>8.6873164127703688E-34</v>
      </c>
      <c r="BC13" s="13">
        <f t="shared" si="36"/>
        <v>8.8180490601217872E-9</v>
      </c>
      <c r="BD13" s="13" t="e">
        <f t="shared" si="37"/>
        <v>#VALUE!</v>
      </c>
      <c r="BE13" s="13" t="e">
        <f t="shared" si="38"/>
        <v>#VALUE!</v>
      </c>
      <c r="BF13" s="13">
        <f t="shared" si="39"/>
        <v>-1.9839211148835814</v>
      </c>
      <c r="BG13" s="13">
        <f t="shared" si="40"/>
        <v>4.4999485379698081</v>
      </c>
      <c r="BH13" s="13" t="e">
        <f t="shared" si="41"/>
        <v>#VALUE!</v>
      </c>
      <c r="BI13" s="13" t="e">
        <f t="shared" si="42"/>
        <v>#VALUE!</v>
      </c>
      <c r="BJ13" s="13">
        <f t="shared" si="43"/>
        <v>139.63097876507081</v>
      </c>
      <c r="BK13" s="13">
        <f t="shared" si="44"/>
        <v>1121.2979070381186</v>
      </c>
      <c r="BL13" s="13" t="e">
        <f t="shared" si="45"/>
        <v>#VALUE!</v>
      </c>
      <c r="BM13" s="13" t="e">
        <f t="shared" si="46"/>
        <v>#VALUE!</v>
      </c>
      <c r="BN13" s="13">
        <f t="shared" si="47"/>
        <v>4.9234373153873946E-2</v>
      </c>
      <c r="BO13" s="13">
        <f t="shared" si="48"/>
        <v>7.5054692794743059E-6</v>
      </c>
      <c r="BP13" s="13" t="e">
        <f t="shared" si="49"/>
        <v>#VALUE!</v>
      </c>
      <c r="BQ13" s="13" t="e">
        <f t="shared" si="50"/>
        <v>#VALUE!</v>
      </c>
      <c r="BR13" s="13" t="str">
        <f t="shared" si="51"/>
        <v>✅ Highly significant</v>
      </c>
      <c r="BS13" s="13" t="str">
        <f t="shared" si="52"/>
        <v>✅ Highly significant</v>
      </c>
      <c r="BT13" s="13" t="e">
        <f t="shared" si="3"/>
        <v>#VALUE!</v>
      </c>
      <c r="BU13" s="13" t="e">
        <f t="shared" si="53"/>
        <v>#VALUE!</v>
      </c>
      <c r="BV13" s="13" t="str">
        <f t="shared" si="54"/>
        <v>✅ Statistically significant</v>
      </c>
      <c r="BW13" s="13" t="str">
        <f t="shared" si="55"/>
        <v>✅ Highly significant</v>
      </c>
      <c r="BX13" s="13" t="e">
        <f t="shared" si="56"/>
        <v>#VALUE!</v>
      </c>
      <c r="BY13" s="13" t="e">
        <f t="shared" si="57"/>
        <v>#VALUE!</v>
      </c>
    </row>
    <row r="14" spans="1:77" ht="15.6" x14ac:dyDescent="0.3">
      <c r="A14" s="1" t="s">
        <v>15</v>
      </c>
      <c r="B14" t="s">
        <v>101</v>
      </c>
      <c r="C14" s="12" t="s">
        <v>144</v>
      </c>
      <c r="D14" s="12" t="s">
        <v>145</v>
      </c>
      <c r="E14" s="13" t="s">
        <v>310</v>
      </c>
      <c r="H14" t="s">
        <v>196</v>
      </c>
      <c r="I14" s="13" t="s">
        <v>241</v>
      </c>
      <c r="J14" s="13" t="s">
        <v>242</v>
      </c>
      <c r="K14" s="13" t="s">
        <v>243</v>
      </c>
      <c r="N14" s="11" t="str">
        <f t="shared" si="4"/>
        <v xml:space="preserve">18.11 </v>
      </c>
      <c r="O14" s="11" t="str">
        <f t="shared" si="5"/>
        <v xml:space="preserve">20.6 </v>
      </c>
      <c r="P14" s="11" t="str">
        <f t="shared" si="0"/>
        <v xml:space="preserve">19.0 </v>
      </c>
      <c r="Q14" s="11" t="str">
        <f t="shared" si="6"/>
        <v xml:space="preserve">23.0 </v>
      </c>
      <c r="R14" s="11">
        <f t="shared" si="7"/>
        <v>0</v>
      </c>
      <c r="S14" s="15"/>
      <c r="T14" s="11" t="str">
        <f t="shared" si="8"/>
        <v xml:space="preserve">15.49 </v>
      </c>
      <c r="U14" s="11" t="str">
        <f t="shared" si="9"/>
        <v xml:space="preserve">18.3 </v>
      </c>
      <c r="V14" s="11" t="str">
        <f t="shared" si="10"/>
        <v xml:space="preserve">16.6 </v>
      </c>
      <c r="W14" s="11" t="str">
        <f t="shared" si="11"/>
        <v xml:space="preserve">19.9 </v>
      </c>
      <c r="X14" s="11">
        <f t="shared" si="12"/>
        <v>0</v>
      </c>
      <c r="Y14" s="15"/>
      <c r="Z14" s="11">
        <f t="shared" si="13"/>
        <v>-13.749309773605752</v>
      </c>
      <c r="AA14" s="11">
        <f t="shared" si="14"/>
        <v>-4.9144119271120958</v>
      </c>
      <c r="AB14" s="11">
        <f t="shared" si="15"/>
        <v>-27.001656543346218</v>
      </c>
      <c r="AC14" s="11">
        <f t="shared" si="16"/>
        <v>100</v>
      </c>
      <c r="AD14" s="15"/>
      <c r="AE14" s="11">
        <f t="shared" si="17"/>
        <v>-18.140735958683024</v>
      </c>
      <c r="AF14" s="11">
        <f t="shared" si="18"/>
        <v>-7.1659134925758634</v>
      </c>
      <c r="AG14" s="11">
        <f t="shared" si="19"/>
        <v>-28.469980632666225</v>
      </c>
      <c r="AH14" s="11">
        <f t="shared" si="20"/>
        <v>100</v>
      </c>
      <c r="AI14" s="11"/>
      <c r="AJ14" s="13" t="str">
        <f t="shared" si="21"/>
        <v>1.82</v>
      </c>
      <c r="AK14" s="13" t="str">
        <f t="shared" si="1"/>
        <v>1.2</v>
      </c>
      <c r="AL14" s="13" t="str">
        <f t="shared" si="1"/>
        <v>0</v>
      </c>
      <c r="AM14" s="13" t="str">
        <f t="shared" si="1"/>
        <v>1.6</v>
      </c>
      <c r="AN14" s="13" t="e">
        <f t="shared" si="1"/>
        <v>#VALUE!</v>
      </c>
      <c r="AO14" s="13" t="str">
        <f t="shared" si="22"/>
        <v>1.20</v>
      </c>
      <c r="AP14" s="13" t="str">
        <f t="shared" si="23"/>
        <v>1.2</v>
      </c>
      <c r="AQ14" s="13" t="str">
        <f t="shared" si="24"/>
        <v>0.8</v>
      </c>
      <c r="AR14" s="13" t="str">
        <f t="shared" si="25"/>
        <v>1.3</v>
      </c>
      <c r="AS14" s="13" t="e">
        <f t="shared" si="26"/>
        <v>#VALUE!</v>
      </c>
      <c r="AT14" s="13">
        <f t="shared" si="27"/>
        <v>-13.123823935664543</v>
      </c>
      <c r="AU14" s="13">
        <f t="shared" si="28"/>
        <v>-5.3791208791208822</v>
      </c>
      <c r="AV14" s="13">
        <f t="shared" si="29"/>
        <v>-28.266580888701185</v>
      </c>
      <c r="AW14" s="13" t="e">
        <f t="shared" si="30"/>
        <v>#VALUE!</v>
      </c>
      <c r="AX14" s="13">
        <f t="shared" si="31"/>
        <v>193.61554794806645</v>
      </c>
      <c r="AY14" s="13">
        <f t="shared" si="32"/>
        <v>119.99999999999999</v>
      </c>
      <c r="AZ14" s="13">
        <f t="shared" si="33"/>
        <v>143.2705276133261</v>
      </c>
      <c r="BA14" s="13" t="e">
        <f t="shared" si="34"/>
        <v>#VALUE!</v>
      </c>
      <c r="BB14" s="13">
        <f t="shared" si="35"/>
        <v>1.5397005548549737E-28</v>
      </c>
      <c r="BC14" s="13">
        <f t="shared" si="36"/>
        <v>3.7994219821047083E-7</v>
      </c>
      <c r="BD14" s="13">
        <f t="shared" si="37"/>
        <v>2.0923335225870194E-60</v>
      </c>
      <c r="BE14" s="13" t="e">
        <f t="shared" si="38"/>
        <v>#VALUE!</v>
      </c>
      <c r="BF14" s="13">
        <f t="shared" si="39"/>
        <v>-18.606173631662678</v>
      </c>
      <c r="BG14" s="13">
        <f t="shared" si="40"/>
        <v>-7.4456297685131858</v>
      </c>
      <c r="BH14" s="13">
        <f t="shared" si="41"/>
        <v>-36.306496682531851</v>
      </c>
      <c r="BI14" s="13" t="e">
        <f t="shared" si="42"/>
        <v>#VALUE!</v>
      </c>
      <c r="BJ14" s="13">
        <f t="shared" si="43"/>
        <v>228.16067310706708</v>
      </c>
      <c r="BK14" s="13">
        <f t="shared" si="44"/>
        <v>4890.911803082653</v>
      </c>
      <c r="BL14" s="13">
        <f t="shared" si="45"/>
        <v>127.30278127265295</v>
      </c>
      <c r="BM14" s="13" t="e">
        <f t="shared" si="46"/>
        <v>#VALUE!</v>
      </c>
      <c r="BN14" s="13">
        <f t="shared" si="47"/>
        <v>1.2687896502932407E-47</v>
      </c>
      <c r="BO14" s="13">
        <f t="shared" si="48"/>
        <v>1.1339797838983783E-13</v>
      </c>
      <c r="BP14" s="13">
        <f t="shared" si="49"/>
        <v>6.392570317925323E-69</v>
      </c>
      <c r="BQ14" s="13" t="e">
        <f t="shared" si="50"/>
        <v>#VALUE!</v>
      </c>
      <c r="BR14" s="13" t="str">
        <f t="shared" si="51"/>
        <v>✅ Highly significant</v>
      </c>
      <c r="BS14" s="13" t="str">
        <f t="shared" si="52"/>
        <v>✅ Highly significant</v>
      </c>
      <c r="BT14" s="13" t="str">
        <f t="shared" si="3"/>
        <v>✅ Highly significant</v>
      </c>
      <c r="BU14" s="13" t="e">
        <f t="shared" si="53"/>
        <v>#VALUE!</v>
      </c>
      <c r="BV14" s="13" t="str">
        <f t="shared" si="54"/>
        <v>✅ Highly significant</v>
      </c>
      <c r="BW14" s="13" t="str">
        <f t="shared" si="55"/>
        <v>✅ Highly significant</v>
      </c>
      <c r="BX14" s="13" t="str">
        <f t="shared" si="56"/>
        <v>✅ Highly significant</v>
      </c>
      <c r="BY14" s="13" t="e">
        <f t="shared" si="57"/>
        <v>#VALUE!</v>
      </c>
    </row>
    <row r="15" spans="1:77" ht="15.6" x14ac:dyDescent="0.3">
      <c r="A15" s="1" t="s">
        <v>16</v>
      </c>
      <c r="B15" t="s">
        <v>102</v>
      </c>
      <c r="C15" s="12" t="s">
        <v>147</v>
      </c>
      <c r="D15" s="12" t="s">
        <v>148</v>
      </c>
      <c r="E15" s="12" t="s">
        <v>142</v>
      </c>
      <c r="F15" s="7" t="s">
        <v>146</v>
      </c>
      <c r="H15" t="s">
        <v>197</v>
      </c>
      <c r="I15" s="13" t="s">
        <v>244</v>
      </c>
      <c r="J15" s="13" t="s">
        <v>245</v>
      </c>
      <c r="K15" s="13" t="s">
        <v>246</v>
      </c>
      <c r="N15" s="11" t="str">
        <f t="shared" si="4"/>
        <v xml:space="preserve">18.10 </v>
      </c>
      <c r="O15" s="11" t="str">
        <f t="shared" si="5"/>
        <v xml:space="preserve">20.8 </v>
      </c>
      <c r="P15" s="11" t="str">
        <f t="shared" si="0"/>
        <v xml:space="preserve">19.2 </v>
      </c>
      <c r="Q15" s="11" t="str">
        <f t="shared" si="6"/>
        <v xml:space="preserve">22.5 </v>
      </c>
      <c r="R15" s="11" t="str">
        <f t="shared" si="7"/>
        <v xml:space="preserve">20.4 </v>
      </c>
      <c r="S15" s="15"/>
      <c r="T15" s="11" t="str">
        <f t="shared" si="8"/>
        <v xml:space="preserve">15.94 </v>
      </c>
      <c r="U15" s="11" t="str">
        <f t="shared" si="9"/>
        <v xml:space="preserve">18.5 </v>
      </c>
      <c r="V15" s="11" t="str">
        <f t="shared" si="10"/>
        <v xml:space="preserve">16.7 </v>
      </c>
      <c r="W15" s="11" t="str">
        <f t="shared" si="11"/>
        <v xml:space="preserve">19.3 </v>
      </c>
      <c r="X15" s="11">
        <f t="shared" si="12"/>
        <v>0</v>
      </c>
      <c r="Y15" s="15"/>
      <c r="Z15" s="11">
        <f t="shared" si="13"/>
        <v>-14.917127071823199</v>
      </c>
      <c r="AA15" s="11">
        <f t="shared" si="14"/>
        <v>-6.0773480662983301</v>
      </c>
      <c r="AB15" s="11">
        <f t="shared" si="15"/>
        <v>-24.30939226519336</v>
      </c>
      <c r="AC15" s="11">
        <f t="shared" si="16"/>
        <v>-12.707182320441973</v>
      </c>
      <c r="AD15" s="15"/>
      <c r="AE15" s="11">
        <f t="shared" si="17"/>
        <v>-16.060225846925977</v>
      </c>
      <c r="AF15" s="11">
        <f t="shared" si="18"/>
        <v>-4.7678795483061469</v>
      </c>
      <c r="AG15" s="11">
        <f t="shared" si="19"/>
        <v>-21.079046424090347</v>
      </c>
      <c r="AH15" s="11">
        <f t="shared" si="20"/>
        <v>100</v>
      </c>
      <c r="AI15" s="11"/>
      <c r="AJ15" s="13" t="str">
        <f t="shared" si="21"/>
        <v>1.71</v>
      </c>
      <c r="AK15" s="13" t="str">
        <f t="shared" si="1"/>
        <v>1.2</v>
      </c>
      <c r="AL15" s="13" t="str">
        <f t="shared" si="1"/>
        <v>1</v>
      </c>
      <c r="AM15" s="13" t="str">
        <f t="shared" si="1"/>
        <v>1.6</v>
      </c>
      <c r="AN15" s="13" t="str">
        <f t="shared" si="1"/>
        <v>1.4</v>
      </c>
      <c r="AO15" s="13" t="str">
        <f t="shared" si="22"/>
        <v>1.21</v>
      </c>
      <c r="AP15" s="13" t="str">
        <f t="shared" si="23"/>
        <v>1.2</v>
      </c>
      <c r="AQ15" s="13" t="str">
        <f t="shared" si="24"/>
        <v>0.7</v>
      </c>
      <c r="AR15" s="13" t="str">
        <f t="shared" si="25"/>
        <v>1.3</v>
      </c>
      <c r="AS15" s="13" t="e">
        <f t="shared" si="26"/>
        <v>#VALUE!</v>
      </c>
      <c r="AT15" s="13">
        <f t="shared" si="27"/>
        <v>-14.910786023818742</v>
      </c>
      <c r="AU15" s="13">
        <f t="shared" si="28"/>
        <v>-5.8767525431880347</v>
      </c>
      <c r="AV15" s="13">
        <f t="shared" si="29"/>
        <v>-26.918259525433506</v>
      </c>
      <c r="AW15" s="13">
        <f t="shared" si="30"/>
        <v>-11.329967609487532</v>
      </c>
      <c r="AX15" s="13">
        <f t="shared" si="31"/>
        <v>202.2944742677339</v>
      </c>
      <c r="AY15" s="13">
        <f t="shared" si="32"/>
        <v>199.10769984650477</v>
      </c>
      <c r="AZ15" s="13">
        <f t="shared" si="33"/>
        <v>146.49086896628501</v>
      </c>
      <c r="BA15" s="13">
        <f t="shared" si="34"/>
        <v>229.03417553265342</v>
      </c>
      <c r="BB15" s="13">
        <f t="shared" si="35"/>
        <v>2.135095465932434E-34</v>
      </c>
      <c r="BC15" s="13">
        <f t="shared" si="36"/>
        <v>1.7376824527802999E-8</v>
      </c>
      <c r="BD15" s="13">
        <f t="shared" si="37"/>
        <v>1.7764512481508459E-58</v>
      </c>
      <c r="BE15" s="13">
        <f t="shared" si="38"/>
        <v>6.4562708217462615E-24</v>
      </c>
      <c r="BF15" s="13">
        <f t="shared" si="39"/>
        <v>-16.867740682261683</v>
      </c>
      <c r="BG15" s="13">
        <f t="shared" si="40"/>
        <v>-5.3216504717507656</v>
      </c>
      <c r="BH15" s="13">
        <f t="shared" si="41"/>
        <v>-27.453335338768529</v>
      </c>
      <c r="BI15" s="13" t="e">
        <f t="shared" si="42"/>
        <v>#VALUE!</v>
      </c>
      <c r="BJ15" s="13">
        <f t="shared" si="43"/>
        <v>226.94887138229211</v>
      </c>
      <c r="BK15" s="13">
        <f t="shared" si="44"/>
        <v>5758.6315447067309</v>
      </c>
      <c r="BL15" s="13">
        <f t="shared" si="45"/>
        <v>126.9380303458248</v>
      </c>
      <c r="BM15" s="13" t="e">
        <f t="shared" si="46"/>
        <v>#VALUE!</v>
      </c>
      <c r="BN15" s="13">
        <f t="shared" si="47"/>
        <v>7.221072623000784E-42</v>
      </c>
      <c r="BO15" s="13">
        <f t="shared" si="48"/>
        <v>1.0671959849946265E-7</v>
      </c>
      <c r="BP15" s="13">
        <f t="shared" si="49"/>
        <v>5.18332666032594E-55</v>
      </c>
      <c r="BQ15" s="13" t="e">
        <f t="shared" si="50"/>
        <v>#VALUE!</v>
      </c>
      <c r="BR15" s="13" t="str">
        <f t="shared" si="51"/>
        <v>✅ Highly significant</v>
      </c>
      <c r="BS15" s="13" t="str">
        <f t="shared" si="52"/>
        <v>✅ Highly significant</v>
      </c>
      <c r="BT15" s="13" t="str">
        <f t="shared" si="3"/>
        <v>✅ Highly significant</v>
      </c>
      <c r="BU15" s="13" t="str">
        <f t="shared" si="53"/>
        <v>✅ Highly significant</v>
      </c>
      <c r="BV15" s="13" t="str">
        <f t="shared" si="54"/>
        <v>✅ Highly significant</v>
      </c>
      <c r="BW15" s="13" t="str">
        <f t="shared" si="55"/>
        <v>✅ Highly significant</v>
      </c>
      <c r="BX15" s="13" t="str">
        <f t="shared" si="56"/>
        <v>✅ Highly significant</v>
      </c>
      <c r="BY15" s="13" t="e">
        <f t="shared" si="57"/>
        <v>#VALUE!</v>
      </c>
    </row>
    <row r="16" spans="1:77" ht="15.6" x14ac:dyDescent="0.3">
      <c r="A16" s="1" t="s">
        <v>17</v>
      </c>
      <c r="B16" t="s">
        <v>103</v>
      </c>
      <c r="C16" s="12" t="s">
        <v>150</v>
      </c>
      <c r="D16" s="12" t="s">
        <v>151</v>
      </c>
      <c r="E16" s="12" t="s">
        <v>149</v>
      </c>
      <c r="F16" s="12"/>
      <c r="H16" t="s">
        <v>198</v>
      </c>
      <c r="I16" s="13" t="s">
        <v>156</v>
      </c>
      <c r="J16" s="13" t="s">
        <v>247</v>
      </c>
      <c r="K16" s="13" t="s">
        <v>248</v>
      </c>
      <c r="N16" s="11" t="str">
        <f t="shared" si="4"/>
        <v xml:space="preserve">16.93 </v>
      </c>
      <c r="O16" s="11" t="str">
        <f t="shared" si="5"/>
        <v xml:space="preserve">19.6 </v>
      </c>
      <c r="P16" s="11" t="str">
        <f t="shared" si="0"/>
        <v xml:space="preserve">18.1 </v>
      </c>
      <c r="Q16" s="11" t="str">
        <f t="shared" si="6"/>
        <v xml:space="preserve">21.4 </v>
      </c>
      <c r="R16" s="11">
        <f t="shared" si="7"/>
        <v>0</v>
      </c>
      <c r="S16" s="15"/>
      <c r="T16" s="11" t="str">
        <f t="shared" si="8"/>
        <v xml:space="preserve">15.06 </v>
      </c>
      <c r="U16" s="11" t="str">
        <f t="shared" si="9"/>
        <v xml:space="preserve">17.3 </v>
      </c>
      <c r="V16" s="11" t="str">
        <f t="shared" si="10"/>
        <v xml:space="preserve">15.6 </v>
      </c>
      <c r="W16" s="11" t="str">
        <f t="shared" si="11"/>
        <v xml:space="preserve">18.4 </v>
      </c>
      <c r="X16" s="11">
        <f t="shared" si="12"/>
        <v>0</v>
      </c>
      <c r="Y16" s="15"/>
      <c r="Z16" s="11">
        <f t="shared" si="13"/>
        <v>-15.770821027761381</v>
      </c>
      <c r="AA16" s="11">
        <f t="shared" si="14"/>
        <v>-6.9108092144122963</v>
      </c>
      <c r="AB16" s="11">
        <f t="shared" si="15"/>
        <v>-26.402835203780267</v>
      </c>
      <c r="AC16" s="11">
        <f t="shared" si="16"/>
        <v>100</v>
      </c>
      <c r="AD16" s="15"/>
      <c r="AE16" s="11">
        <f t="shared" si="17"/>
        <v>-14.873837981407704</v>
      </c>
      <c r="AF16" s="11">
        <f t="shared" si="18"/>
        <v>-3.5856573705179224</v>
      </c>
      <c r="AG16" s="11">
        <f t="shared" si="19"/>
        <v>-22.177954847277544</v>
      </c>
      <c r="AH16" s="11">
        <f t="shared" si="20"/>
        <v>100</v>
      </c>
      <c r="AI16" s="11"/>
      <c r="AJ16" s="13" t="str">
        <f t="shared" si="21"/>
        <v>1.66</v>
      </c>
      <c r="AK16" s="13" t="str">
        <f t="shared" si="1"/>
        <v>1.1</v>
      </c>
      <c r="AL16" s="13" t="str">
        <f t="shared" si="1"/>
        <v>0</v>
      </c>
      <c r="AM16" s="13" t="str">
        <f t="shared" si="1"/>
        <v>1.5</v>
      </c>
      <c r="AN16" s="13" t="e">
        <f t="shared" si="1"/>
        <v>#VALUE!</v>
      </c>
      <c r="AO16" s="13" t="str">
        <f t="shared" si="22"/>
        <v>0.89</v>
      </c>
      <c r="AP16" s="13" t="str">
        <f t="shared" si="23"/>
        <v>1.2</v>
      </c>
      <c r="AQ16" s="13" t="str">
        <f t="shared" si="24"/>
        <v>0.7</v>
      </c>
      <c r="AR16" s="13" t="str">
        <f t="shared" si="25"/>
        <v>1.2</v>
      </c>
      <c r="AS16" s="13" t="e">
        <f t="shared" si="26"/>
        <v>#VALUE!</v>
      </c>
      <c r="AT16" s="13">
        <f t="shared" si="27"/>
        <v>-15.410356914434823</v>
      </c>
      <c r="AU16" s="13">
        <f t="shared" si="28"/>
        <v>-7.7530120481927822</v>
      </c>
      <c r="AV16" s="13">
        <f t="shared" si="29"/>
        <v>-28.261254586011262</v>
      </c>
      <c r="AW16" s="13" t="e">
        <f t="shared" si="30"/>
        <v>#VALUE!</v>
      </c>
      <c r="AX16" s="13">
        <f t="shared" si="31"/>
        <v>194.28722981916073</v>
      </c>
      <c r="AY16" s="13">
        <f t="shared" si="32"/>
        <v>119.99999999999999</v>
      </c>
      <c r="AZ16" s="13">
        <f t="shared" si="33"/>
        <v>144.63706822098479</v>
      </c>
      <c r="BA16" s="13" t="e">
        <f t="shared" si="34"/>
        <v>#VALUE!</v>
      </c>
      <c r="BB16" s="13">
        <f t="shared" si="35"/>
        <v>1.6256443545505815E-35</v>
      </c>
      <c r="BC16" s="13">
        <f t="shared" si="36"/>
        <v>3.3731222666794974E-12</v>
      </c>
      <c r="BD16" s="13">
        <f t="shared" si="37"/>
        <v>1.2726865218031013E-60</v>
      </c>
      <c r="BE16" s="13" t="e">
        <f t="shared" si="38"/>
        <v>#VALUE!</v>
      </c>
      <c r="BF16" s="13">
        <f t="shared" si="39"/>
        <v>-17.305966207970474</v>
      </c>
      <c r="BG16" s="13">
        <f t="shared" si="40"/>
        <v>-4.5451820210138827</v>
      </c>
      <c r="BH16" s="13">
        <f t="shared" si="41"/>
        <v>-36.212269461571672</v>
      </c>
      <c r="BI16" s="13" t="e">
        <f t="shared" si="42"/>
        <v>#VALUE!</v>
      </c>
      <c r="BJ16" s="13">
        <f t="shared" si="43"/>
        <v>257.86640746359103</v>
      </c>
      <c r="BK16" s="13">
        <f t="shared" si="44"/>
        <v>6558.4428215186663</v>
      </c>
      <c r="BL16" s="13">
        <f t="shared" si="45"/>
        <v>139.73037242073647</v>
      </c>
      <c r="BM16" s="13" t="e">
        <f t="shared" si="46"/>
        <v>#VALUE!</v>
      </c>
      <c r="BN16" s="13">
        <f t="shared" si="47"/>
        <v>5.177804632727432E-45</v>
      </c>
      <c r="BO16" s="13">
        <f t="shared" si="48"/>
        <v>5.587247198191797E-6</v>
      </c>
      <c r="BP16" s="13">
        <f t="shared" si="49"/>
        <v>1.1717071454540273E-72</v>
      </c>
      <c r="BQ16" s="13" t="e">
        <f t="shared" si="50"/>
        <v>#VALUE!</v>
      </c>
      <c r="BR16" s="13" t="str">
        <f t="shared" si="51"/>
        <v>✅ Highly significant</v>
      </c>
      <c r="BS16" s="13" t="str">
        <f t="shared" si="52"/>
        <v>✅ Highly significant</v>
      </c>
      <c r="BT16" s="13" t="str">
        <f t="shared" si="3"/>
        <v>✅ Highly significant</v>
      </c>
      <c r="BU16" s="13" t="e">
        <f t="shared" si="53"/>
        <v>#VALUE!</v>
      </c>
      <c r="BV16" s="13" t="str">
        <f t="shared" si="54"/>
        <v>✅ Highly significant</v>
      </c>
      <c r="BW16" s="13" t="str">
        <f t="shared" si="55"/>
        <v>✅ Highly significant</v>
      </c>
      <c r="BX16" s="13" t="str">
        <f t="shared" si="56"/>
        <v>✅ Highly significant</v>
      </c>
      <c r="BY16" s="13" t="e">
        <f t="shared" si="57"/>
        <v>#VALUE!</v>
      </c>
    </row>
    <row r="17" spans="1:77" ht="15.6" x14ac:dyDescent="0.3">
      <c r="A17" s="1" t="s">
        <v>18</v>
      </c>
      <c r="B17" t="s">
        <v>104</v>
      </c>
      <c r="C17" s="12" t="s">
        <v>152</v>
      </c>
      <c r="D17" s="12" t="s">
        <v>153</v>
      </c>
      <c r="E17" s="12" t="s">
        <v>154</v>
      </c>
      <c r="F17" s="12" t="s">
        <v>155</v>
      </c>
      <c r="H17" t="s">
        <v>199</v>
      </c>
      <c r="I17" s="13" t="s">
        <v>249</v>
      </c>
      <c r="J17" s="13" t="s">
        <v>250</v>
      </c>
      <c r="K17" s="13" t="s">
        <v>251</v>
      </c>
      <c r="L17" s="7" t="s">
        <v>301</v>
      </c>
      <c r="N17" s="11" t="str">
        <f t="shared" si="4"/>
        <v xml:space="preserve">15.26 </v>
      </c>
      <c r="O17" s="11" t="str">
        <f t="shared" si="5"/>
        <v xml:space="preserve">17.5 </v>
      </c>
      <c r="P17" s="11" t="str">
        <f t="shared" si="0"/>
        <v xml:space="preserve">16.1 </v>
      </c>
      <c r="Q17" s="11" t="str">
        <f t="shared" si="6"/>
        <v xml:space="preserve">19.2 </v>
      </c>
      <c r="R17" s="11" t="str">
        <f t="shared" si="7"/>
        <v xml:space="preserve">17.4 </v>
      </c>
      <c r="S17" s="15"/>
      <c r="T17" s="11" t="str">
        <f t="shared" si="8"/>
        <v xml:space="preserve">13.16 </v>
      </c>
      <c r="U17" s="11" t="str">
        <f t="shared" si="9"/>
        <v xml:space="preserve">15.3 </v>
      </c>
      <c r="V17" s="11" t="str">
        <f t="shared" si="10"/>
        <v xml:space="preserve">13.7 </v>
      </c>
      <c r="W17" s="11" t="str">
        <f t="shared" si="11"/>
        <v xml:space="preserve">16.5 </v>
      </c>
      <c r="X17" s="11" t="str">
        <f t="shared" si="12"/>
        <v xml:space="preserve">15.3 </v>
      </c>
      <c r="Y17" s="15"/>
      <c r="Z17" s="11">
        <f t="shared" si="13"/>
        <v>-14.678899082568808</v>
      </c>
      <c r="AA17" s="11">
        <f t="shared" si="14"/>
        <v>-5.5045871559633133</v>
      </c>
      <c r="AB17" s="11">
        <f t="shared" si="15"/>
        <v>-25.819134993446919</v>
      </c>
      <c r="AC17" s="11">
        <f t="shared" si="16"/>
        <v>-14.023591087811264</v>
      </c>
      <c r="AD17" s="15"/>
      <c r="AE17" s="11">
        <f t="shared" si="17"/>
        <v>-16.261398176291799</v>
      </c>
      <c r="AF17" s="11">
        <f t="shared" si="18"/>
        <v>-4.1033434650455867</v>
      </c>
      <c r="AG17" s="11">
        <f t="shared" si="19"/>
        <v>-25.379939209726444</v>
      </c>
      <c r="AH17" s="11">
        <f t="shared" si="20"/>
        <v>-16.261398176291799</v>
      </c>
      <c r="AI17" s="11"/>
      <c r="AJ17" s="13" t="str">
        <f t="shared" si="21"/>
        <v>1.70</v>
      </c>
      <c r="AK17" s="13" t="str">
        <f t="shared" si="1"/>
        <v>1.1</v>
      </c>
      <c r="AL17" s="13" t="str">
        <f t="shared" si="1"/>
        <v>0</v>
      </c>
      <c r="AM17" s="13" t="str">
        <f t="shared" si="1"/>
        <v>1.3</v>
      </c>
      <c r="AN17" s="13" t="str">
        <f t="shared" si="1"/>
        <v>1.3</v>
      </c>
      <c r="AO17" s="13" t="str">
        <f t="shared" si="22"/>
        <v>1.07</v>
      </c>
      <c r="AP17" s="13" t="str">
        <f t="shared" si="23"/>
        <v>1.2</v>
      </c>
      <c r="AQ17" s="13" t="str">
        <f t="shared" si="24"/>
        <v>0.7</v>
      </c>
      <c r="AR17" s="13" t="str">
        <f t="shared" si="25"/>
        <v>1.1</v>
      </c>
      <c r="AS17" s="13" t="str">
        <f t="shared" si="26"/>
        <v>1.05</v>
      </c>
      <c r="AT17" s="13">
        <f t="shared" si="27"/>
        <v>-12.695792267309328</v>
      </c>
      <c r="AU17" s="13">
        <f t="shared" si="28"/>
        <v>-5.4352941176470697</v>
      </c>
      <c r="AV17" s="13">
        <f t="shared" si="29"/>
        <v>-24.63980629001497</v>
      </c>
      <c r="AW17" s="13">
        <f t="shared" si="30"/>
        <v>-10.895143252240826</v>
      </c>
      <c r="AX17" s="13">
        <f t="shared" si="31"/>
        <v>191.13403716865795</v>
      </c>
      <c r="AY17" s="13">
        <f t="shared" si="32"/>
        <v>120</v>
      </c>
      <c r="AZ17" s="13">
        <f t="shared" si="33"/>
        <v>137.44636570057963</v>
      </c>
      <c r="BA17" s="13">
        <f t="shared" si="34"/>
        <v>223.88082651376914</v>
      </c>
      <c r="BB17" s="13">
        <f t="shared" si="35"/>
        <v>3.5501034658244683E-27</v>
      </c>
      <c r="BC17" s="13">
        <f t="shared" si="36"/>
        <v>2.9186407495680373E-7</v>
      </c>
      <c r="BD17" s="13">
        <f t="shared" si="37"/>
        <v>3.4204400248702779E-52</v>
      </c>
      <c r="BE17" s="13">
        <f t="shared" si="38"/>
        <v>1.937886484790531E-22</v>
      </c>
      <c r="BF17" s="13">
        <f t="shared" si="39"/>
        <v>-15.112960676625853</v>
      </c>
      <c r="BG17" s="13">
        <f t="shared" si="40"/>
        <v>-4.0922798999243621</v>
      </c>
      <c r="BH17" s="13">
        <f t="shared" si="41"/>
        <v>-30.973876273768063</v>
      </c>
      <c r="BI17" s="13">
        <f t="shared" si="42"/>
        <v>-15.174824498305357</v>
      </c>
      <c r="BJ17" s="13">
        <f t="shared" si="43"/>
        <v>243.42313168871954</v>
      </c>
      <c r="BK17" s="13">
        <f t="shared" si="44"/>
        <v>6326.386400953661</v>
      </c>
      <c r="BL17" s="13">
        <f t="shared" si="45"/>
        <v>125.10547615425301</v>
      </c>
      <c r="BM17" s="13">
        <f t="shared" si="46"/>
        <v>221.02799138753375</v>
      </c>
      <c r="BN17" s="13">
        <f t="shared" si="47"/>
        <v>7.912643594408754E-37</v>
      </c>
      <c r="BO17" s="13">
        <f t="shared" si="48"/>
        <v>4.3246467901287173E-5</v>
      </c>
      <c r="BP17" s="13">
        <f t="shared" si="49"/>
        <v>1.7249409831971742E-60</v>
      </c>
      <c r="BQ17" s="13">
        <f t="shared" si="50"/>
        <v>4.1025491598642998E-36</v>
      </c>
      <c r="BR17" s="13" t="str">
        <f t="shared" si="51"/>
        <v>✅ Highly significant</v>
      </c>
      <c r="BS17" s="13" t="str">
        <f t="shared" si="52"/>
        <v>✅ Highly significant</v>
      </c>
      <c r="BT17" s="13" t="str">
        <f t="shared" si="3"/>
        <v>✅ Highly significant</v>
      </c>
      <c r="BU17" s="13" t="str">
        <f t="shared" si="53"/>
        <v>✅ Highly significant</v>
      </c>
      <c r="BV17" s="13" t="str">
        <f t="shared" si="54"/>
        <v>✅ Highly significant</v>
      </c>
      <c r="BW17" s="13" t="str">
        <f t="shared" si="55"/>
        <v>✅ Highly significant</v>
      </c>
      <c r="BX17" s="13" t="str">
        <f t="shared" si="56"/>
        <v>✅ Highly significant</v>
      </c>
      <c r="BY17" s="13" t="str">
        <f t="shared" si="57"/>
        <v>✅ Highly significant</v>
      </c>
    </row>
    <row r="18" spans="1:77" ht="15.6" x14ac:dyDescent="0.3">
      <c r="A18" s="1" t="s">
        <v>19</v>
      </c>
      <c r="B18" t="s">
        <v>105</v>
      </c>
      <c r="D18" s="13" t="s">
        <v>288</v>
      </c>
      <c r="H18" t="s">
        <v>200</v>
      </c>
      <c r="I18" s="12"/>
      <c r="J18" s="13" t="s">
        <v>317</v>
      </c>
      <c r="N18" s="11" t="str">
        <f t="shared" si="4"/>
        <v xml:space="preserve">68.98 </v>
      </c>
      <c r="O18" s="11">
        <f t="shared" si="5"/>
        <v>0</v>
      </c>
      <c r="P18" s="11" t="str">
        <f t="shared" si="0"/>
        <v xml:space="preserve">61.44 </v>
      </c>
      <c r="Q18" s="11">
        <f t="shared" si="6"/>
        <v>0</v>
      </c>
      <c r="R18" s="11">
        <f t="shared" si="7"/>
        <v>0</v>
      </c>
      <c r="S18" s="15"/>
      <c r="T18" s="11" t="str">
        <f t="shared" si="8"/>
        <v xml:space="preserve">60.97 </v>
      </c>
      <c r="U18" s="11">
        <f t="shared" si="9"/>
        <v>0</v>
      </c>
      <c r="V18" s="11" t="str">
        <f t="shared" si="10"/>
        <v xml:space="preserve">53.84 </v>
      </c>
      <c r="W18" s="11">
        <f t="shared" si="11"/>
        <v>0</v>
      </c>
      <c r="X18" s="11">
        <f t="shared" si="12"/>
        <v>0</v>
      </c>
      <c r="Y18" s="15"/>
      <c r="Z18" s="11">
        <f t="shared" si="13"/>
        <v>100</v>
      </c>
      <c r="AA18" s="11">
        <f t="shared" si="14"/>
        <v>10.93070455204408</v>
      </c>
      <c r="AB18" s="11">
        <f t="shared" si="15"/>
        <v>100</v>
      </c>
      <c r="AC18" s="11">
        <f t="shared" si="16"/>
        <v>100</v>
      </c>
      <c r="AD18" s="15"/>
      <c r="AE18" s="11">
        <f t="shared" si="17"/>
        <v>100</v>
      </c>
      <c r="AF18" s="11">
        <f t="shared" si="18"/>
        <v>11.694275873380345</v>
      </c>
      <c r="AG18" s="11">
        <f t="shared" si="19"/>
        <v>100</v>
      </c>
      <c r="AH18" s="11">
        <f t="shared" si="20"/>
        <v>100</v>
      </c>
      <c r="AI18" s="11"/>
      <c r="AJ18" s="13" t="str">
        <f t="shared" si="21"/>
        <v>6.39</v>
      </c>
      <c r="AK18" s="13" t="e">
        <f t="shared" si="1"/>
        <v>#VALUE!</v>
      </c>
      <c r="AL18" s="13" t="str">
        <f t="shared" si="1"/>
        <v>4.45</v>
      </c>
      <c r="AM18" s="13" t="e">
        <f t="shared" si="1"/>
        <v>#VALUE!</v>
      </c>
      <c r="AN18" s="13" t="e">
        <f t="shared" si="1"/>
        <v>#VALUE!</v>
      </c>
      <c r="AO18" s="13" t="str">
        <f t="shared" si="22"/>
        <v>3.84</v>
      </c>
      <c r="AP18" s="13" t="e">
        <f t="shared" si="23"/>
        <v>#VALUE!</v>
      </c>
      <c r="AQ18" s="13" t="str">
        <f t="shared" si="24"/>
        <v>3.75</v>
      </c>
      <c r="AR18" s="13" t="e">
        <f t="shared" si="25"/>
        <v>#VALUE!</v>
      </c>
      <c r="AS18" s="13" t="e">
        <f t="shared" si="26"/>
        <v>#VALUE!</v>
      </c>
      <c r="AT18" s="13" t="e">
        <f t="shared" si="27"/>
        <v>#VALUE!</v>
      </c>
      <c r="AU18" s="13">
        <f t="shared" si="28"/>
        <v>10.142070807680009</v>
      </c>
      <c r="AV18" s="13" t="e">
        <f t="shared" si="29"/>
        <v>#VALUE!</v>
      </c>
      <c r="AW18" s="13" t="e">
        <f t="shared" si="30"/>
        <v>#VALUE!</v>
      </c>
      <c r="AX18" s="13" t="e">
        <f t="shared" si="31"/>
        <v>#VALUE!</v>
      </c>
      <c r="AY18" s="13">
        <f t="shared" si="32"/>
        <v>209.50489892615016</v>
      </c>
      <c r="AZ18" s="13" t="e">
        <f t="shared" si="33"/>
        <v>#VALUE!</v>
      </c>
      <c r="BA18" s="13" t="e">
        <f t="shared" si="34"/>
        <v>#VALUE!</v>
      </c>
      <c r="BB18" s="13" t="e">
        <f t="shared" si="35"/>
        <v>#VALUE!</v>
      </c>
      <c r="BC18" s="13">
        <f t="shared" si="36"/>
        <v>6.5220311035533126E-20</v>
      </c>
      <c r="BD18" s="13" t="e">
        <f t="shared" si="37"/>
        <v>#VALUE!</v>
      </c>
      <c r="BE18" s="13" t="e">
        <f t="shared" si="38"/>
        <v>#VALUE!</v>
      </c>
      <c r="BF18" s="13" t="e">
        <f t="shared" si="39"/>
        <v>#VALUE!</v>
      </c>
      <c r="BG18" s="13">
        <f t="shared" si="40"/>
        <v>12.403351803920875</v>
      </c>
      <c r="BH18" s="13" t="e">
        <f t="shared" si="41"/>
        <v>#VALUE!</v>
      </c>
      <c r="BI18" s="13" t="e">
        <f t="shared" si="42"/>
        <v>#VALUE!</v>
      </c>
      <c r="BJ18" s="13" t="e">
        <f t="shared" si="43"/>
        <v>#VALUE!</v>
      </c>
      <c r="BK18" s="13">
        <f t="shared" si="44"/>
        <v>202.20967749390661</v>
      </c>
      <c r="BL18" s="13" t="e">
        <f t="shared" si="45"/>
        <v>#VALUE!</v>
      </c>
      <c r="BM18" s="13" t="e">
        <f t="shared" si="46"/>
        <v>#VALUE!</v>
      </c>
      <c r="BN18" s="13" t="e">
        <f t="shared" si="47"/>
        <v>#VALUE!</v>
      </c>
      <c r="BO18" s="13">
        <f t="shared" si="48"/>
        <v>1.2343416595428871E-26</v>
      </c>
      <c r="BP18" s="13" t="e">
        <f t="shared" si="49"/>
        <v>#VALUE!</v>
      </c>
      <c r="BQ18" s="13" t="e">
        <f t="shared" si="50"/>
        <v>#VALUE!</v>
      </c>
      <c r="BR18" s="13" t="e">
        <f t="shared" si="51"/>
        <v>#VALUE!</v>
      </c>
      <c r="BS18" s="13" t="str">
        <f t="shared" si="52"/>
        <v>✅ Highly significant</v>
      </c>
      <c r="BT18" s="13" t="e">
        <f t="shared" si="3"/>
        <v>#VALUE!</v>
      </c>
      <c r="BU18" s="13" t="e">
        <f t="shared" si="53"/>
        <v>#VALUE!</v>
      </c>
      <c r="BV18" s="13" t="e">
        <f t="shared" si="54"/>
        <v>#VALUE!</v>
      </c>
      <c r="BW18" s="13" t="str">
        <f t="shared" si="55"/>
        <v>✅ Highly significant</v>
      </c>
      <c r="BX18" s="13" t="e">
        <f t="shared" si="56"/>
        <v>#VALUE!</v>
      </c>
      <c r="BY18" s="13" t="e">
        <f t="shared" si="57"/>
        <v>#VALUE!</v>
      </c>
    </row>
    <row r="19" spans="1:77" ht="15.6" x14ac:dyDescent="0.3">
      <c r="A19" s="1" t="s">
        <v>20</v>
      </c>
      <c r="B19" t="s">
        <v>106</v>
      </c>
      <c r="D19" s="13" t="s">
        <v>289</v>
      </c>
      <c r="H19" t="s">
        <v>201</v>
      </c>
      <c r="I19" s="12"/>
      <c r="J19" s="13" t="s">
        <v>318</v>
      </c>
      <c r="N19" s="11" t="str">
        <f t="shared" si="4"/>
        <v xml:space="preserve">56.84 </v>
      </c>
      <c r="O19" s="11">
        <f t="shared" si="5"/>
        <v>0</v>
      </c>
      <c r="P19" s="11" t="str">
        <f t="shared" si="5"/>
        <v xml:space="preserve">51.05 </v>
      </c>
      <c r="Q19" s="11">
        <f t="shared" si="6"/>
        <v>0</v>
      </c>
      <c r="R19" s="11">
        <f t="shared" si="7"/>
        <v>0</v>
      </c>
      <c r="S19" s="15"/>
      <c r="T19" s="11" t="str">
        <f t="shared" si="8"/>
        <v xml:space="preserve">50.68 </v>
      </c>
      <c r="U19" s="11">
        <f t="shared" si="9"/>
        <v>0</v>
      </c>
      <c r="V19" s="11" t="str">
        <f t="shared" si="10"/>
        <v xml:space="preserve">44.77 </v>
      </c>
      <c r="W19" s="11">
        <f t="shared" si="11"/>
        <v>0</v>
      </c>
      <c r="X19" s="11">
        <f t="shared" si="12"/>
        <v>0</v>
      </c>
      <c r="Y19" s="15"/>
      <c r="Z19" s="11">
        <f t="shared" si="13"/>
        <v>100</v>
      </c>
      <c r="AA19" s="11">
        <f t="shared" si="14"/>
        <v>10.186488388458843</v>
      </c>
      <c r="AB19" s="11">
        <f t="shared" si="15"/>
        <v>100</v>
      </c>
      <c r="AC19" s="11">
        <f t="shared" si="16"/>
        <v>100</v>
      </c>
      <c r="AD19" s="15"/>
      <c r="AE19" s="11">
        <f t="shared" si="17"/>
        <v>100</v>
      </c>
      <c r="AF19" s="11">
        <f t="shared" si="18"/>
        <v>11.661404893449086</v>
      </c>
      <c r="AG19" s="11">
        <f t="shared" si="19"/>
        <v>100</v>
      </c>
      <c r="AH19" s="11">
        <f t="shared" si="20"/>
        <v>100</v>
      </c>
      <c r="AI19" s="11"/>
      <c r="AJ19" s="13" t="str">
        <f t="shared" si="21"/>
        <v>4.56</v>
      </c>
      <c r="AK19" s="13" t="e">
        <f t="shared" si="21"/>
        <v>#VALUE!</v>
      </c>
      <c r="AL19" s="13" t="str">
        <f t="shared" si="21"/>
        <v>3.56</v>
      </c>
      <c r="AM19" s="13" t="e">
        <f t="shared" si="21"/>
        <v>#VALUE!</v>
      </c>
      <c r="AN19" s="13" t="e">
        <f t="shared" si="21"/>
        <v>#VALUE!</v>
      </c>
      <c r="AO19" s="13" t="str">
        <f t="shared" si="22"/>
        <v>3.35</v>
      </c>
      <c r="AP19" s="13" t="e">
        <f t="shared" si="23"/>
        <v>#VALUE!</v>
      </c>
      <c r="AQ19" s="13" t="str">
        <f t="shared" si="24"/>
        <v>3.41</v>
      </c>
      <c r="AR19" s="13" t="e">
        <f t="shared" si="25"/>
        <v>#VALUE!</v>
      </c>
      <c r="AS19" s="13" t="e">
        <f t="shared" si="26"/>
        <v>#VALUE!</v>
      </c>
      <c r="AT19" s="13" t="e">
        <f t="shared" si="27"/>
        <v>#VALUE!</v>
      </c>
      <c r="AU19" s="13">
        <f t="shared" si="28"/>
        <v>10.405787736701562</v>
      </c>
      <c r="AV19" s="13" t="e">
        <f t="shared" si="29"/>
        <v>#VALUE!</v>
      </c>
      <c r="AW19" s="13" t="e">
        <f t="shared" si="30"/>
        <v>#VALUE!</v>
      </c>
      <c r="AX19" s="13" t="e">
        <f t="shared" si="31"/>
        <v>#VALUE!</v>
      </c>
      <c r="AY19" s="13">
        <f t="shared" si="32"/>
        <v>210.83950969952718</v>
      </c>
      <c r="AZ19" s="13" t="e">
        <f t="shared" si="33"/>
        <v>#VALUE!</v>
      </c>
      <c r="BA19" s="13" t="e">
        <f t="shared" si="34"/>
        <v>#VALUE!</v>
      </c>
      <c r="BB19" s="13" t="e">
        <f t="shared" si="35"/>
        <v>#VALUE!</v>
      </c>
      <c r="BC19" s="13">
        <f t="shared" si="36"/>
        <v>1.019860619769653E-20</v>
      </c>
      <c r="BD19" s="13" t="e">
        <f t="shared" si="37"/>
        <v>#VALUE!</v>
      </c>
      <c r="BE19" s="13" t="e">
        <f t="shared" si="38"/>
        <v>#VALUE!</v>
      </c>
      <c r="BF19" s="13" t="e">
        <f t="shared" si="39"/>
        <v>#VALUE!</v>
      </c>
      <c r="BG19" s="13">
        <f t="shared" si="40"/>
        <v>11.49857200248184</v>
      </c>
      <c r="BH19" s="13" t="e">
        <f t="shared" si="41"/>
        <v>#VALUE!</v>
      </c>
      <c r="BI19" s="13" t="e">
        <f t="shared" si="42"/>
        <v>#VALUE!</v>
      </c>
      <c r="BJ19" s="13" t="e">
        <f t="shared" si="43"/>
        <v>#VALUE!</v>
      </c>
      <c r="BK19" s="13">
        <f t="shared" si="44"/>
        <v>234.69904985059821</v>
      </c>
      <c r="BL19" s="13" t="e">
        <f t="shared" si="45"/>
        <v>#VALUE!</v>
      </c>
      <c r="BM19" s="13" t="e">
        <f t="shared" si="46"/>
        <v>#VALUE!</v>
      </c>
      <c r="BN19" s="13" t="e">
        <f t="shared" si="47"/>
        <v>#VALUE!</v>
      </c>
      <c r="BO19" s="13">
        <f t="shared" si="48"/>
        <v>1.4987316344679554E-24</v>
      </c>
      <c r="BP19" s="13" t="e">
        <f t="shared" si="49"/>
        <v>#VALUE!</v>
      </c>
      <c r="BQ19" s="13" t="e">
        <f t="shared" si="50"/>
        <v>#VALUE!</v>
      </c>
      <c r="BR19" s="13" t="e">
        <f t="shared" si="51"/>
        <v>#VALUE!</v>
      </c>
      <c r="BS19" s="13" t="str">
        <f t="shared" si="52"/>
        <v>✅ Highly significant</v>
      </c>
      <c r="BT19" s="13" t="e">
        <f t="shared" si="52"/>
        <v>#VALUE!</v>
      </c>
      <c r="BU19" s="13" t="e">
        <f t="shared" si="53"/>
        <v>#VALUE!</v>
      </c>
      <c r="BV19" s="13" t="e">
        <f t="shared" si="54"/>
        <v>#VALUE!</v>
      </c>
      <c r="BW19" s="13" t="str">
        <f t="shared" si="55"/>
        <v>✅ Highly significant</v>
      </c>
      <c r="BX19" s="13" t="e">
        <f t="shared" si="56"/>
        <v>#VALUE!</v>
      </c>
      <c r="BY19" s="13" t="e">
        <f t="shared" si="57"/>
        <v>#VALUE!</v>
      </c>
    </row>
    <row r="20" spans="1:77" ht="15.6" x14ac:dyDescent="0.3">
      <c r="A20" s="1" t="s">
        <v>21</v>
      </c>
      <c r="B20" t="s">
        <v>107</v>
      </c>
      <c r="D20" s="13" t="s">
        <v>290</v>
      </c>
      <c r="H20" t="s">
        <v>202</v>
      </c>
      <c r="I20" s="12"/>
      <c r="J20" s="13" t="s">
        <v>319</v>
      </c>
      <c r="N20" s="11" t="str">
        <f t="shared" si="4"/>
        <v xml:space="preserve">57.77 </v>
      </c>
      <c r="O20" s="11">
        <f t="shared" si="5"/>
        <v>0</v>
      </c>
      <c r="P20" s="11" t="str">
        <f t="shared" si="5"/>
        <v xml:space="preserve">51.47 </v>
      </c>
      <c r="Q20" s="11">
        <f t="shared" si="6"/>
        <v>0</v>
      </c>
      <c r="R20" s="11">
        <f t="shared" si="7"/>
        <v>0</v>
      </c>
      <c r="S20" s="15"/>
      <c r="T20" s="11" t="str">
        <f t="shared" si="8"/>
        <v xml:space="preserve">51.20 </v>
      </c>
      <c r="U20" s="11">
        <f t="shared" si="9"/>
        <v>0</v>
      </c>
      <c r="V20" s="11" t="str">
        <f t="shared" si="10"/>
        <v xml:space="preserve">44.90 </v>
      </c>
      <c r="W20" s="11">
        <f t="shared" si="11"/>
        <v>0</v>
      </c>
      <c r="X20" s="11">
        <f t="shared" si="12"/>
        <v>0</v>
      </c>
      <c r="Y20" s="15"/>
      <c r="Z20" s="11">
        <f t="shared" si="13"/>
        <v>100</v>
      </c>
      <c r="AA20" s="11">
        <f t="shared" si="14"/>
        <v>10.905314176908437</v>
      </c>
      <c r="AB20" s="11">
        <f t="shared" si="15"/>
        <v>100</v>
      </c>
      <c r="AC20" s="11">
        <f t="shared" si="16"/>
        <v>100</v>
      </c>
      <c r="AD20" s="15"/>
      <c r="AE20" s="11">
        <f t="shared" si="17"/>
        <v>100</v>
      </c>
      <c r="AF20" s="11">
        <f t="shared" si="18"/>
        <v>12.304687500000009</v>
      </c>
      <c r="AG20" s="11">
        <f t="shared" si="19"/>
        <v>100</v>
      </c>
      <c r="AH20" s="11">
        <f t="shared" si="20"/>
        <v>100</v>
      </c>
      <c r="AI20" s="11"/>
      <c r="AJ20" s="13" t="str">
        <f t="shared" si="21"/>
        <v>4.28</v>
      </c>
      <c r="AK20" s="13" t="e">
        <f t="shared" si="21"/>
        <v>#VALUE!</v>
      </c>
      <c r="AL20" s="13" t="str">
        <f t="shared" si="21"/>
        <v>3.35</v>
      </c>
      <c r="AM20" s="13" t="e">
        <f t="shared" si="21"/>
        <v>#VALUE!</v>
      </c>
      <c r="AN20" s="13" t="e">
        <f t="shared" si="21"/>
        <v>#VALUE!</v>
      </c>
      <c r="AO20" s="13" t="str">
        <f t="shared" si="22"/>
        <v>4.27</v>
      </c>
      <c r="AP20" s="13" t="e">
        <f t="shared" si="23"/>
        <v>#VALUE!</v>
      </c>
      <c r="AQ20" s="13" t="str">
        <f t="shared" si="24"/>
        <v>3.13</v>
      </c>
      <c r="AR20" s="13" t="e">
        <f t="shared" si="25"/>
        <v>#VALUE!</v>
      </c>
      <c r="AS20" s="13" t="e">
        <f t="shared" si="26"/>
        <v>#VALUE!</v>
      </c>
      <c r="AT20" s="13" t="e">
        <f t="shared" si="27"/>
        <v>#VALUE!</v>
      </c>
      <c r="AU20" s="13">
        <f t="shared" si="28"/>
        <v>12.049272018990269</v>
      </c>
      <c r="AV20" s="13" t="e">
        <f t="shared" si="29"/>
        <v>#VALUE!</v>
      </c>
      <c r="AW20" s="13" t="e">
        <f t="shared" si="30"/>
        <v>#VALUE!</v>
      </c>
      <c r="AX20" s="13" t="e">
        <f t="shared" si="31"/>
        <v>#VALUE!</v>
      </c>
      <c r="AY20" s="13">
        <f t="shared" si="32"/>
        <v>210.80833120527117</v>
      </c>
      <c r="AZ20" s="13" t="e">
        <f t="shared" si="33"/>
        <v>#VALUE!</v>
      </c>
      <c r="BA20" s="13" t="e">
        <f t="shared" si="34"/>
        <v>#VALUE!</v>
      </c>
      <c r="BB20" s="13" t="e">
        <f t="shared" si="35"/>
        <v>#VALUE!</v>
      </c>
      <c r="BC20" s="13">
        <f t="shared" si="36"/>
        <v>9.2674874000272976E-26</v>
      </c>
      <c r="BD20" s="13" t="e">
        <f t="shared" si="37"/>
        <v>#VALUE!</v>
      </c>
      <c r="BE20" s="13" t="e">
        <f t="shared" si="38"/>
        <v>#VALUE!</v>
      </c>
      <c r="BF20" s="13" t="e">
        <f t="shared" si="39"/>
        <v>#VALUE!</v>
      </c>
      <c r="BG20" s="13">
        <f t="shared" si="40"/>
        <v>11.414897182786119</v>
      </c>
      <c r="BH20" s="13" t="e">
        <f t="shared" si="41"/>
        <v>#VALUE!</v>
      </c>
      <c r="BI20" s="13" t="e">
        <f t="shared" si="42"/>
        <v>#VALUE!</v>
      </c>
      <c r="BJ20" s="13" t="e">
        <f t="shared" si="43"/>
        <v>#VALUE!</v>
      </c>
      <c r="BK20" s="13">
        <f t="shared" si="44"/>
        <v>328.6519649009918</v>
      </c>
      <c r="BL20" s="13" t="e">
        <f t="shared" si="45"/>
        <v>#VALUE!</v>
      </c>
      <c r="BM20" s="13" t="e">
        <f t="shared" si="46"/>
        <v>#VALUE!</v>
      </c>
      <c r="BN20" s="13" t="e">
        <f t="shared" si="47"/>
        <v>#VALUE!</v>
      </c>
      <c r="BO20" s="13">
        <f t="shared" si="48"/>
        <v>1.2253931474074549E-25</v>
      </c>
      <c r="BP20" s="13" t="e">
        <f t="shared" si="49"/>
        <v>#VALUE!</v>
      </c>
      <c r="BQ20" s="13" t="e">
        <f t="shared" si="50"/>
        <v>#VALUE!</v>
      </c>
      <c r="BR20" s="13" t="e">
        <f t="shared" si="51"/>
        <v>#VALUE!</v>
      </c>
      <c r="BS20" s="13" t="str">
        <f t="shared" si="52"/>
        <v>✅ Highly significant</v>
      </c>
      <c r="BT20" s="13" t="e">
        <f t="shared" si="52"/>
        <v>#VALUE!</v>
      </c>
      <c r="BU20" s="13" t="e">
        <f t="shared" si="53"/>
        <v>#VALUE!</v>
      </c>
      <c r="BV20" s="13" t="e">
        <f t="shared" si="54"/>
        <v>#VALUE!</v>
      </c>
      <c r="BW20" s="13" t="str">
        <f t="shared" si="55"/>
        <v>✅ Highly significant</v>
      </c>
      <c r="BX20" s="13" t="e">
        <f t="shared" si="56"/>
        <v>#VALUE!</v>
      </c>
      <c r="BY20" s="13" t="e">
        <f t="shared" si="57"/>
        <v>#VALUE!</v>
      </c>
    </row>
    <row r="21" spans="1:77" ht="15.6" x14ac:dyDescent="0.3">
      <c r="A21" s="1" t="s">
        <v>22</v>
      </c>
      <c r="B21" t="s">
        <v>108</v>
      </c>
      <c r="D21" s="13" t="s">
        <v>291</v>
      </c>
      <c r="H21" t="s">
        <v>203</v>
      </c>
      <c r="I21" s="12"/>
      <c r="J21" s="13" t="s">
        <v>320</v>
      </c>
      <c r="N21" s="11" t="str">
        <f t="shared" si="4"/>
        <v xml:space="preserve">54.21 </v>
      </c>
      <c r="O21" s="11">
        <f t="shared" si="5"/>
        <v>0</v>
      </c>
      <c r="P21" s="11" t="str">
        <f t="shared" si="5"/>
        <v xml:space="preserve">48.28 </v>
      </c>
      <c r="Q21" s="11">
        <f t="shared" si="6"/>
        <v>0</v>
      </c>
      <c r="R21" s="11">
        <f t="shared" si="7"/>
        <v>0</v>
      </c>
      <c r="S21" s="15"/>
      <c r="T21" s="11" t="str">
        <f t="shared" si="8"/>
        <v xml:space="preserve">48.36 </v>
      </c>
      <c r="U21" s="11">
        <f t="shared" si="9"/>
        <v>0</v>
      </c>
      <c r="V21" s="11" t="str">
        <f t="shared" si="10"/>
        <v xml:space="preserve">41.55 </v>
      </c>
      <c r="W21" s="11">
        <f t="shared" si="11"/>
        <v>0</v>
      </c>
      <c r="X21" s="11">
        <f t="shared" si="12"/>
        <v>0</v>
      </c>
      <c r="Y21" s="15"/>
      <c r="Z21" s="11">
        <f t="shared" si="13"/>
        <v>100</v>
      </c>
      <c r="AA21" s="11">
        <f t="shared" si="14"/>
        <v>10.938941154768491</v>
      </c>
      <c r="AB21" s="11">
        <f t="shared" si="15"/>
        <v>100</v>
      </c>
      <c r="AC21" s="11">
        <f t="shared" si="16"/>
        <v>100</v>
      </c>
      <c r="AD21" s="15"/>
      <c r="AE21" s="11">
        <f t="shared" si="17"/>
        <v>100</v>
      </c>
      <c r="AF21" s="11">
        <f t="shared" si="18"/>
        <v>14.08188585607941</v>
      </c>
      <c r="AG21" s="11">
        <f t="shared" si="19"/>
        <v>100</v>
      </c>
      <c r="AH21" s="11">
        <f t="shared" si="20"/>
        <v>100</v>
      </c>
      <c r="AI21" s="11"/>
      <c r="AJ21" s="13" t="str">
        <f t="shared" si="21"/>
        <v>4.02</v>
      </c>
      <c r="AK21" s="13" t="e">
        <f t="shared" si="21"/>
        <v>#VALUE!</v>
      </c>
      <c r="AL21" s="13" t="str">
        <f t="shared" si="21"/>
        <v>3.09</v>
      </c>
      <c r="AM21" s="13" t="e">
        <f t="shared" si="21"/>
        <v>#VALUE!</v>
      </c>
      <c r="AN21" s="13" t="e">
        <f t="shared" si="21"/>
        <v>#VALUE!</v>
      </c>
      <c r="AO21" s="13" t="str">
        <f t="shared" si="22"/>
        <v>3.82</v>
      </c>
      <c r="AP21" s="13" t="e">
        <f t="shared" si="23"/>
        <v>#VALUE!</v>
      </c>
      <c r="AQ21" s="13" t="str">
        <f t="shared" si="24"/>
        <v>2.62</v>
      </c>
      <c r="AR21" s="13" t="e">
        <f t="shared" si="25"/>
        <v>#VALUE!</v>
      </c>
      <c r="AS21" s="13" t="e">
        <f t="shared" si="26"/>
        <v>#VALUE!</v>
      </c>
      <c r="AT21" s="13" t="e">
        <f t="shared" si="27"/>
        <v>#VALUE!</v>
      </c>
      <c r="AU21" s="13">
        <f t="shared" si="28"/>
        <v>12.172185583027531</v>
      </c>
      <c r="AV21" s="13" t="e">
        <f t="shared" si="29"/>
        <v>#VALUE!</v>
      </c>
      <c r="AW21" s="13" t="e">
        <f t="shared" si="30"/>
        <v>#VALUE!</v>
      </c>
      <c r="AX21" s="13" t="e">
        <f t="shared" si="31"/>
        <v>#VALUE!</v>
      </c>
      <c r="AY21" s="13">
        <f t="shared" si="32"/>
        <v>210.96906008620448</v>
      </c>
      <c r="AZ21" s="13" t="e">
        <f t="shared" si="33"/>
        <v>#VALUE!</v>
      </c>
      <c r="BA21" s="13" t="e">
        <f t="shared" si="34"/>
        <v>#VALUE!</v>
      </c>
      <c r="BB21" s="13" t="e">
        <f t="shared" si="35"/>
        <v>#VALUE!</v>
      </c>
      <c r="BC21" s="13">
        <f t="shared" si="36"/>
        <v>3.8352386000769488E-26</v>
      </c>
      <c r="BD21" s="13" t="e">
        <f t="shared" si="37"/>
        <v>#VALUE!</v>
      </c>
      <c r="BE21" s="13" t="e">
        <f t="shared" si="38"/>
        <v>#VALUE!</v>
      </c>
      <c r="BF21" s="13" t="e">
        <f t="shared" si="39"/>
        <v>#VALUE!</v>
      </c>
      <c r="BG21" s="13">
        <f t="shared" si="40"/>
        <v>14.187178365848434</v>
      </c>
      <c r="BH21" s="13" t="e">
        <f t="shared" si="41"/>
        <v>#VALUE!</v>
      </c>
      <c r="BI21" s="13" t="e">
        <f t="shared" si="42"/>
        <v>#VALUE!</v>
      </c>
      <c r="BJ21" s="13" t="e">
        <f t="shared" si="43"/>
        <v>#VALUE!</v>
      </c>
      <c r="BK21" s="13">
        <f t="shared" si="44"/>
        <v>461.54900438602522</v>
      </c>
      <c r="BL21" s="13" t="e">
        <f t="shared" si="45"/>
        <v>#VALUE!</v>
      </c>
      <c r="BM21" s="13" t="e">
        <f t="shared" si="46"/>
        <v>#VALUE!</v>
      </c>
      <c r="BN21" s="13" t="e">
        <f t="shared" si="47"/>
        <v>#VALUE!</v>
      </c>
      <c r="BO21" s="13">
        <f t="shared" si="48"/>
        <v>3.6301145826462974E-38</v>
      </c>
      <c r="BP21" s="13" t="e">
        <f t="shared" si="49"/>
        <v>#VALUE!</v>
      </c>
      <c r="BQ21" s="13" t="e">
        <f t="shared" si="50"/>
        <v>#VALUE!</v>
      </c>
      <c r="BR21" s="13" t="e">
        <f t="shared" si="51"/>
        <v>#VALUE!</v>
      </c>
      <c r="BS21" s="13" t="str">
        <f t="shared" si="52"/>
        <v>✅ Highly significant</v>
      </c>
      <c r="BT21" s="13" t="e">
        <f t="shared" si="52"/>
        <v>#VALUE!</v>
      </c>
      <c r="BU21" s="13" t="e">
        <f t="shared" si="53"/>
        <v>#VALUE!</v>
      </c>
      <c r="BV21" s="13" t="e">
        <f t="shared" si="54"/>
        <v>#VALUE!</v>
      </c>
      <c r="BW21" s="13" t="str">
        <f t="shared" si="55"/>
        <v>✅ Highly significant</v>
      </c>
      <c r="BX21" s="13" t="e">
        <f t="shared" si="56"/>
        <v>#VALUE!</v>
      </c>
      <c r="BY21" s="13" t="e">
        <f t="shared" si="57"/>
        <v>#VALUE!</v>
      </c>
    </row>
    <row r="22" spans="1:77" ht="15.6" x14ac:dyDescent="0.3">
      <c r="A22" s="1" t="s">
        <v>23</v>
      </c>
      <c r="B22" t="s">
        <v>109</v>
      </c>
      <c r="D22" s="13" t="s">
        <v>292</v>
      </c>
      <c r="H22" t="s">
        <v>204</v>
      </c>
      <c r="I22" s="12"/>
      <c r="J22" s="13" t="s">
        <v>321</v>
      </c>
      <c r="N22" s="11" t="str">
        <f t="shared" si="4"/>
        <v xml:space="preserve">49.89 </v>
      </c>
      <c r="O22" s="11">
        <f t="shared" si="5"/>
        <v>0</v>
      </c>
      <c r="P22" s="11" t="str">
        <f t="shared" si="5"/>
        <v xml:space="preserve">44.41 </v>
      </c>
      <c r="Q22" s="11">
        <f t="shared" si="6"/>
        <v>0</v>
      </c>
      <c r="R22" s="11">
        <f t="shared" si="7"/>
        <v>0</v>
      </c>
      <c r="S22" s="15"/>
      <c r="T22" s="11" t="str">
        <f t="shared" si="8"/>
        <v xml:space="preserve">45.56 </v>
      </c>
      <c r="U22" s="11">
        <f t="shared" si="9"/>
        <v>0</v>
      </c>
      <c r="V22" s="11" t="str">
        <f t="shared" si="10"/>
        <v xml:space="preserve">38.05 </v>
      </c>
      <c r="W22" s="11">
        <f t="shared" si="11"/>
        <v>0</v>
      </c>
      <c r="X22" s="11">
        <f t="shared" si="12"/>
        <v>0</v>
      </c>
      <c r="Y22" s="15"/>
      <c r="Z22" s="11">
        <f t="shared" si="13"/>
        <v>100</v>
      </c>
      <c r="AA22" s="11">
        <f t="shared" si="14"/>
        <v>10.984165163359398</v>
      </c>
      <c r="AB22" s="11">
        <f t="shared" si="15"/>
        <v>100</v>
      </c>
      <c r="AC22" s="11">
        <f t="shared" si="16"/>
        <v>100</v>
      </c>
      <c r="AD22" s="15"/>
      <c r="AE22" s="11">
        <f t="shared" si="17"/>
        <v>100</v>
      </c>
      <c r="AF22" s="11">
        <f t="shared" si="18"/>
        <v>16.483757682177359</v>
      </c>
      <c r="AG22" s="11">
        <f t="shared" si="19"/>
        <v>100</v>
      </c>
      <c r="AH22" s="11">
        <f t="shared" si="20"/>
        <v>100</v>
      </c>
      <c r="AI22" s="11"/>
      <c r="AJ22" s="13" t="str">
        <f t="shared" si="21"/>
        <v>4.05</v>
      </c>
      <c r="AK22" s="13" t="e">
        <f t="shared" si="21"/>
        <v>#VALUE!</v>
      </c>
      <c r="AL22" s="13" t="str">
        <f t="shared" si="21"/>
        <v>3.20</v>
      </c>
      <c r="AM22" s="13" t="e">
        <f t="shared" si="21"/>
        <v>#VALUE!</v>
      </c>
      <c r="AN22" s="13" t="e">
        <f t="shared" si="21"/>
        <v>#VALUE!</v>
      </c>
      <c r="AO22" s="13" t="str">
        <f t="shared" si="22"/>
        <v>3.87</v>
      </c>
      <c r="AP22" s="13" t="e">
        <f t="shared" si="23"/>
        <v>#VALUE!</v>
      </c>
      <c r="AQ22" s="13" t="str">
        <f t="shared" si="24"/>
        <v>3.19</v>
      </c>
      <c r="AR22" s="13" t="e">
        <f t="shared" si="25"/>
        <v>#VALUE!</v>
      </c>
      <c r="AS22" s="13" t="e">
        <f t="shared" si="26"/>
        <v>#VALUE!</v>
      </c>
      <c r="AT22" s="13" t="e">
        <f t="shared" si="27"/>
        <v>#VALUE!</v>
      </c>
      <c r="AU22" s="13">
        <f t="shared" si="28"/>
        <v>11.029434903156629</v>
      </c>
      <c r="AV22" s="13" t="e">
        <f t="shared" si="29"/>
        <v>#VALUE!</v>
      </c>
      <c r="AW22" s="13" t="e">
        <f t="shared" si="30"/>
        <v>#VALUE!</v>
      </c>
      <c r="AX22" s="13" t="e">
        <f t="shared" si="31"/>
        <v>#VALUE!</v>
      </c>
      <c r="AY22" s="13">
        <f t="shared" si="32"/>
        <v>210.67015025804113</v>
      </c>
      <c r="AZ22" s="13" t="e">
        <f t="shared" si="33"/>
        <v>#VALUE!</v>
      </c>
      <c r="BA22" s="13" t="e">
        <f t="shared" si="34"/>
        <v>#VALUE!</v>
      </c>
      <c r="BB22" s="13" t="e">
        <f t="shared" si="35"/>
        <v>#VALUE!</v>
      </c>
      <c r="BC22" s="13">
        <f t="shared" si="36"/>
        <v>1.3075921417289514E-22</v>
      </c>
      <c r="BD22" s="13" t="e">
        <f t="shared" si="37"/>
        <v>#VALUE!</v>
      </c>
      <c r="BE22" s="13" t="e">
        <f t="shared" si="38"/>
        <v>#VALUE!</v>
      </c>
      <c r="BF22" s="13" t="e">
        <f t="shared" si="39"/>
        <v>#VALUE!</v>
      </c>
      <c r="BG22" s="13">
        <f t="shared" si="40"/>
        <v>14.208568285033973</v>
      </c>
      <c r="BH22" s="13" t="e">
        <f t="shared" si="41"/>
        <v>#VALUE!</v>
      </c>
      <c r="BI22" s="13" t="e">
        <f t="shared" si="42"/>
        <v>#VALUE!</v>
      </c>
      <c r="BJ22" s="13" t="e">
        <f t="shared" si="43"/>
        <v>#VALUE!</v>
      </c>
      <c r="BK22" s="13">
        <f t="shared" si="44"/>
        <v>312.01906393894717</v>
      </c>
      <c r="BL22" s="13" t="e">
        <f t="shared" si="45"/>
        <v>#VALUE!</v>
      </c>
      <c r="BM22" s="13" t="e">
        <f t="shared" si="46"/>
        <v>#VALUE!</v>
      </c>
      <c r="BN22" s="13" t="e">
        <f t="shared" si="47"/>
        <v>#VALUE!</v>
      </c>
      <c r="BO22" s="13">
        <f t="shared" si="48"/>
        <v>1.1182112694988662E-35</v>
      </c>
      <c r="BP22" s="13" t="e">
        <f t="shared" si="49"/>
        <v>#VALUE!</v>
      </c>
      <c r="BQ22" s="13" t="e">
        <f t="shared" si="50"/>
        <v>#VALUE!</v>
      </c>
      <c r="BR22" s="13" t="e">
        <f t="shared" si="51"/>
        <v>#VALUE!</v>
      </c>
      <c r="BS22" s="13" t="str">
        <f t="shared" si="52"/>
        <v>✅ Highly significant</v>
      </c>
      <c r="BT22" s="13" t="e">
        <f t="shared" si="52"/>
        <v>#VALUE!</v>
      </c>
      <c r="BU22" s="13" t="e">
        <f t="shared" si="53"/>
        <v>#VALUE!</v>
      </c>
      <c r="BV22" s="13" t="e">
        <f t="shared" si="54"/>
        <v>#VALUE!</v>
      </c>
      <c r="BW22" s="13" t="str">
        <f t="shared" si="55"/>
        <v>✅ Highly significant</v>
      </c>
      <c r="BX22" s="13" t="e">
        <f t="shared" si="56"/>
        <v>#VALUE!</v>
      </c>
      <c r="BY22" s="13" t="e">
        <f t="shared" si="57"/>
        <v>#VALUE!</v>
      </c>
    </row>
    <row r="23" spans="1:77" ht="15.6" x14ac:dyDescent="0.3">
      <c r="A23" s="1" t="s">
        <v>24</v>
      </c>
      <c r="B23" t="s">
        <v>110</v>
      </c>
      <c r="C23" s="12" t="s">
        <v>157</v>
      </c>
      <c r="D23" s="12" t="s">
        <v>158</v>
      </c>
      <c r="E23" s="12" t="s">
        <v>159</v>
      </c>
      <c r="F23" s="12"/>
      <c r="H23" t="s">
        <v>205</v>
      </c>
      <c r="I23" s="13" t="s">
        <v>252</v>
      </c>
      <c r="J23" s="13" t="s">
        <v>253</v>
      </c>
      <c r="K23" s="13" t="s">
        <v>254</v>
      </c>
      <c r="N23" s="11" t="str">
        <f t="shared" si="4"/>
        <v xml:space="preserve">69.36 </v>
      </c>
      <c r="O23" s="11" t="str">
        <f t="shared" si="5"/>
        <v xml:space="preserve">68.6 </v>
      </c>
      <c r="P23" s="11" t="str">
        <f t="shared" si="5"/>
        <v xml:space="preserve">66.0 </v>
      </c>
      <c r="Q23" s="11" t="str">
        <f t="shared" si="6"/>
        <v xml:space="preserve">72.3 </v>
      </c>
      <c r="R23" s="11">
        <f t="shared" si="7"/>
        <v>0</v>
      </c>
      <c r="S23" s="15"/>
      <c r="T23" s="11" t="str">
        <f t="shared" si="8"/>
        <v xml:space="preserve">65.75 </v>
      </c>
      <c r="U23" s="11" t="str">
        <f t="shared" si="9"/>
        <v xml:space="preserve">61.0 </v>
      </c>
      <c r="V23" s="11" t="str">
        <f t="shared" si="10"/>
        <v xml:space="preserve">58.6 </v>
      </c>
      <c r="W23" s="11" t="str">
        <f t="shared" si="11"/>
        <v xml:space="preserve">63.0 </v>
      </c>
      <c r="X23" s="11">
        <f t="shared" si="12"/>
        <v>0</v>
      </c>
      <c r="Y23" s="15"/>
      <c r="Z23" s="11">
        <f t="shared" si="13"/>
        <v>1.0957324106113107</v>
      </c>
      <c r="AA23" s="11">
        <f t="shared" si="14"/>
        <v>4.844290657439446</v>
      </c>
      <c r="AB23" s="11">
        <f t="shared" si="15"/>
        <v>-4.2387543252595128</v>
      </c>
      <c r="AC23" s="11">
        <f t="shared" si="16"/>
        <v>100</v>
      </c>
      <c r="AD23" s="15"/>
      <c r="AE23" s="11">
        <f t="shared" si="17"/>
        <v>7.2243346007604554</v>
      </c>
      <c r="AF23" s="11">
        <f t="shared" si="18"/>
        <v>10.874524714828896</v>
      </c>
      <c r="AG23" s="11">
        <f t="shared" si="19"/>
        <v>4.1825095057034218</v>
      </c>
      <c r="AH23" s="11">
        <f t="shared" si="20"/>
        <v>100</v>
      </c>
      <c r="AI23" s="11"/>
      <c r="AJ23" s="13" t="str">
        <f t="shared" si="21"/>
        <v>4.98</v>
      </c>
      <c r="AK23" s="13" t="str">
        <f t="shared" si="21"/>
        <v>4.3</v>
      </c>
      <c r="AL23" s="13" t="str">
        <f t="shared" si="21"/>
        <v>4</v>
      </c>
      <c r="AM23" s="13" t="str">
        <f t="shared" si="21"/>
        <v>2.9</v>
      </c>
      <c r="AN23" s="13" t="e">
        <f t="shared" si="21"/>
        <v>#VALUE!</v>
      </c>
      <c r="AO23" s="13" t="str">
        <f t="shared" si="22"/>
        <v>5.80</v>
      </c>
      <c r="AP23" s="13" t="str">
        <f t="shared" si="23"/>
        <v>4.6</v>
      </c>
      <c r="AQ23" s="13" t="str">
        <f t="shared" si="24"/>
        <v>3.0</v>
      </c>
      <c r="AR23" s="13" t="str">
        <f t="shared" si="25"/>
        <v>2.5</v>
      </c>
      <c r="AS23" s="13" t="e">
        <f t="shared" si="26"/>
        <v>#VALUE!</v>
      </c>
      <c r="AT23" s="13">
        <f t="shared" si="27"/>
        <v>1.3526632235536078</v>
      </c>
      <c r="AU23" s="13">
        <f t="shared" si="28"/>
        <v>5.4587258963673619</v>
      </c>
      <c r="AV23" s="13">
        <f t="shared" si="29"/>
        <v>-6.3650853913394183</v>
      </c>
      <c r="AW23" s="13" t="e">
        <f t="shared" si="30"/>
        <v>#VALUE!</v>
      </c>
      <c r="AX23" s="13">
        <f t="shared" si="31"/>
        <v>235.07484306539354</v>
      </c>
      <c r="AY23" s="13">
        <f t="shared" si="32"/>
        <v>210.33985439722468</v>
      </c>
      <c r="AZ23" s="13">
        <f t="shared" si="33"/>
        <v>129.9929992670682</v>
      </c>
      <c r="BA23" s="13" t="e">
        <f t="shared" si="34"/>
        <v>#VALUE!</v>
      </c>
      <c r="BB23" s="13">
        <f t="shared" si="35"/>
        <v>0.17746329166898109</v>
      </c>
      <c r="BC23" s="13">
        <f t="shared" si="36"/>
        <v>1.345981861733408E-7</v>
      </c>
      <c r="BD23" s="13">
        <f t="shared" si="37"/>
        <v>3.1321232712123498E-9</v>
      </c>
      <c r="BE23" s="13" t="e">
        <f t="shared" si="38"/>
        <v>#VALUE!</v>
      </c>
      <c r="BF23" s="13">
        <f t="shared" si="39"/>
        <v>7.0668006682667466</v>
      </c>
      <c r="BG23" s="13">
        <f t="shared" si="40"/>
        <v>10.807558484448167</v>
      </c>
      <c r="BH23" s="13">
        <f t="shared" si="41"/>
        <v>4.8675580382693235</v>
      </c>
      <c r="BI23" s="13" t="e">
        <f t="shared" si="42"/>
        <v>#VALUE!</v>
      </c>
      <c r="BJ23" s="13">
        <f t="shared" si="43"/>
        <v>193.31756663257056</v>
      </c>
      <c r="BK23" s="13">
        <f t="shared" si="44"/>
        <v>276.39472334825336</v>
      </c>
      <c r="BL23" s="13">
        <f t="shared" si="45"/>
        <v>109.25453085345178</v>
      </c>
      <c r="BM23" s="13" t="e">
        <f t="shared" si="46"/>
        <v>#VALUE!</v>
      </c>
      <c r="BN23" s="13">
        <f t="shared" si="47"/>
        <v>2.8156884103945865E-11</v>
      </c>
      <c r="BO23" s="13">
        <f t="shared" si="48"/>
        <v>6.1676259348532849E-23</v>
      </c>
      <c r="BP23" s="13">
        <f t="shared" si="49"/>
        <v>3.8405337353642445E-6</v>
      </c>
      <c r="BQ23" s="13" t="e">
        <f t="shared" si="50"/>
        <v>#VALUE!</v>
      </c>
      <c r="BR23" s="13" t="str">
        <f t="shared" si="51"/>
        <v>❌ Not statistically significant</v>
      </c>
      <c r="BS23" s="13" t="str">
        <f t="shared" si="52"/>
        <v>✅ Highly significant</v>
      </c>
      <c r="BT23" s="13" t="str">
        <f t="shared" si="52"/>
        <v>✅ Highly significant</v>
      </c>
      <c r="BU23" s="13" t="e">
        <f t="shared" si="53"/>
        <v>#VALUE!</v>
      </c>
      <c r="BV23" s="13" t="str">
        <f t="shared" si="54"/>
        <v>✅ Highly significant</v>
      </c>
      <c r="BW23" s="13" t="str">
        <f t="shared" si="55"/>
        <v>✅ Highly significant</v>
      </c>
      <c r="BX23" s="13" t="str">
        <f t="shared" si="56"/>
        <v>✅ Highly significant</v>
      </c>
      <c r="BY23" s="13" t="e">
        <f t="shared" si="57"/>
        <v>#VALUE!</v>
      </c>
    </row>
    <row r="24" spans="1:77" ht="15.6" x14ac:dyDescent="0.3">
      <c r="A24" s="1" t="s">
        <v>25</v>
      </c>
      <c r="B24" t="s">
        <v>111</v>
      </c>
      <c r="C24" s="12" t="s">
        <v>160</v>
      </c>
      <c r="D24" s="12" t="s">
        <v>161</v>
      </c>
      <c r="E24" s="12"/>
      <c r="F24" s="12"/>
      <c r="H24" t="s">
        <v>206</v>
      </c>
      <c r="I24" s="13" t="s">
        <v>255</v>
      </c>
      <c r="J24" s="13" t="s">
        <v>256</v>
      </c>
      <c r="K24" s="13"/>
      <c r="N24" s="11" t="str">
        <f t="shared" si="4"/>
        <v xml:space="preserve">67.28 </v>
      </c>
      <c r="O24" s="11" t="str">
        <f t="shared" si="5"/>
        <v xml:space="preserve">64.9 </v>
      </c>
      <c r="P24" s="11" t="str">
        <f t="shared" si="5"/>
        <v xml:space="preserve">63.1 </v>
      </c>
      <c r="Q24" s="11">
        <f t="shared" si="6"/>
        <v>0</v>
      </c>
      <c r="R24" s="11">
        <f t="shared" si="7"/>
        <v>0</v>
      </c>
      <c r="S24" s="15"/>
      <c r="T24" s="11" t="str">
        <f t="shared" si="8"/>
        <v xml:space="preserve">59.81 </v>
      </c>
      <c r="U24" s="11" t="str">
        <f t="shared" si="9"/>
        <v xml:space="preserve">58.2 </v>
      </c>
      <c r="V24" s="11" t="str">
        <f t="shared" si="10"/>
        <v xml:space="preserve">56.4 </v>
      </c>
      <c r="W24" s="11">
        <f t="shared" si="11"/>
        <v>0</v>
      </c>
      <c r="X24" s="11">
        <f t="shared" si="12"/>
        <v>0</v>
      </c>
      <c r="Y24" s="15"/>
      <c r="Z24" s="11">
        <f t="shared" si="13"/>
        <v>3.537455410225915</v>
      </c>
      <c r="AA24" s="11">
        <f t="shared" si="14"/>
        <v>6.2128418549346014</v>
      </c>
      <c r="AB24" s="11">
        <f t="shared" si="15"/>
        <v>100</v>
      </c>
      <c r="AC24" s="11">
        <f t="shared" si="16"/>
        <v>100</v>
      </c>
      <c r="AD24" s="15"/>
      <c r="AE24" s="11">
        <f t="shared" si="17"/>
        <v>2.6918575489048644</v>
      </c>
      <c r="AF24" s="11">
        <f t="shared" si="18"/>
        <v>5.7013877278047209</v>
      </c>
      <c r="AG24" s="11">
        <f t="shared" si="19"/>
        <v>100</v>
      </c>
      <c r="AH24" s="11">
        <f t="shared" si="20"/>
        <v>100</v>
      </c>
      <c r="AI24" s="11"/>
      <c r="AJ24" s="13" t="str">
        <f t="shared" si="21"/>
        <v>4.59</v>
      </c>
      <c r="AK24" s="13" t="str">
        <f t="shared" si="21"/>
        <v>3.7</v>
      </c>
      <c r="AL24" s="13" t="str">
        <f t="shared" si="21"/>
        <v>3</v>
      </c>
      <c r="AM24" s="13" t="e">
        <f t="shared" si="21"/>
        <v>#VALUE!</v>
      </c>
      <c r="AN24" s="13" t="e">
        <f t="shared" si="21"/>
        <v>#VALUE!</v>
      </c>
      <c r="AO24" s="13" t="str">
        <f t="shared" si="22"/>
        <v>4.34</v>
      </c>
      <c r="AP24" s="13" t="str">
        <f t="shared" si="23"/>
        <v>4.0</v>
      </c>
      <c r="AQ24" s="13" t="str">
        <f t="shared" si="24"/>
        <v>2.6</v>
      </c>
      <c r="AR24" s="13" t="e">
        <f t="shared" si="25"/>
        <v>#VALUE!</v>
      </c>
      <c r="AS24" s="13" t="e">
        <f t="shared" si="26"/>
        <v>#VALUE!</v>
      </c>
      <c r="AT24" s="13">
        <f t="shared" si="27"/>
        <v>4.7030377207363045</v>
      </c>
      <c r="AU24" s="13">
        <f t="shared" si="28"/>
        <v>8.0156297108496393</v>
      </c>
      <c r="AV24" s="13" t="e">
        <f t="shared" si="29"/>
        <v>#VALUE!</v>
      </c>
      <c r="AW24" s="13" t="e">
        <f t="shared" si="30"/>
        <v>#VALUE!</v>
      </c>
      <c r="AX24" s="13">
        <f t="shared" si="31"/>
        <v>223.74220773639078</v>
      </c>
      <c r="AY24" s="13">
        <f t="shared" si="32"/>
        <v>206.68619180051081</v>
      </c>
      <c r="AZ24" s="13" t="e">
        <f t="shared" si="33"/>
        <v>#VALUE!</v>
      </c>
      <c r="BA24" s="13" t="e">
        <f t="shared" si="34"/>
        <v>#VALUE!</v>
      </c>
      <c r="BB24" s="13">
        <f t="shared" si="35"/>
        <v>4.4925283073969858E-6</v>
      </c>
      <c r="BC24" s="13">
        <f t="shared" si="36"/>
        <v>8.0606801370551897E-14</v>
      </c>
      <c r="BD24" s="13" t="e">
        <f t="shared" si="37"/>
        <v>#VALUE!</v>
      </c>
      <c r="BE24" s="13" t="e">
        <f t="shared" si="38"/>
        <v>#VALUE!</v>
      </c>
      <c r="BF24" s="13">
        <f t="shared" si="39"/>
        <v>3.0429957713835751</v>
      </c>
      <c r="BG24" s="13">
        <f t="shared" si="40"/>
        <v>6.5791829327531275</v>
      </c>
      <c r="BH24" s="13" t="e">
        <f t="shared" si="41"/>
        <v>#VALUE!</v>
      </c>
      <c r="BI24" s="13" t="e">
        <f t="shared" si="42"/>
        <v>#VALUE!</v>
      </c>
      <c r="BJ24" s="13">
        <f t="shared" si="43"/>
        <v>215.93515902489614</v>
      </c>
      <c r="BK24" s="13">
        <f t="shared" si="44"/>
        <v>430.93177238756743</v>
      </c>
      <c r="BL24" s="13" t="e">
        <f t="shared" si="45"/>
        <v>#VALUE!</v>
      </c>
      <c r="BM24" s="13" t="e">
        <f t="shared" si="46"/>
        <v>#VALUE!</v>
      </c>
      <c r="BN24" s="13">
        <f t="shared" si="47"/>
        <v>2.6341717777262582E-3</v>
      </c>
      <c r="BO24" s="13">
        <f t="shared" si="48"/>
        <v>1.3774399126060989E-10</v>
      </c>
      <c r="BP24" s="13" t="e">
        <f t="shared" si="49"/>
        <v>#VALUE!</v>
      </c>
      <c r="BQ24" s="13" t="e">
        <f t="shared" si="50"/>
        <v>#VALUE!</v>
      </c>
      <c r="BR24" s="13" t="str">
        <f t="shared" si="51"/>
        <v>✅ Highly significant</v>
      </c>
      <c r="BS24" s="13" t="str">
        <f t="shared" si="52"/>
        <v>✅ Highly significant</v>
      </c>
      <c r="BT24" s="13" t="e">
        <f t="shared" si="52"/>
        <v>#VALUE!</v>
      </c>
      <c r="BU24" s="13" t="e">
        <f t="shared" si="53"/>
        <v>#VALUE!</v>
      </c>
      <c r="BV24" s="13" t="str">
        <f t="shared" si="54"/>
        <v>✅ Highly significant</v>
      </c>
      <c r="BW24" s="13" t="str">
        <f t="shared" si="55"/>
        <v>✅ Highly significant</v>
      </c>
      <c r="BX24" s="13" t="e">
        <f t="shared" si="56"/>
        <v>#VALUE!</v>
      </c>
      <c r="BY24" s="13" t="e">
        <f t="shared" si="57"/>
        <v>#VALUE!</v>
      </c>
    </row>
    <row r="25" spans="1:77" ht="15.6" x14ac:dyDescent="0.3">
      <c r="A25" s="1" t="s">
        <v>26</v>
      </c>
      <c r="B25" t="s">
        <v>112</v>
      </c>
      <c r="C25" s="12" t="s">
        <v>162</v>
      </c>
      <c r="D25" s="12" t="s">
        <v>163</v>
      </c>
      <c r="E25" s="12" t="s">
        <v>164</v>
      </c>
      <c r="F25" s="12"/>
      <c r="H25" t="s">
        <v>207</v>
      </c>
      <c r="I25" s="13" t="s">
        <v>257</v>
      </c>
      <c r="J25" s="13" t="s">
        <v>258</v>
      </c>
      <c r="K25" s="13" t="s">
        <v>259</v>
      </c>
      <c r="N25" s="11" t="str">
        <f t="shared" si="4"/>
        <v xml:space="preserve">66.81 </v>
      </c>
      <c r="O25" s="11" t="str">
        <f t="shared" si="5"/>
        <v xml:space="preserve">66.4 </v>
      </c>
      <c r="P25" s="11" t="str">
        <f t="shared" si="5"/>
        <v xml:space="preserve">64.0 </v>
      </c>
      <c r="Q25" s="11" t="str">
        <f t="shared" si="6"/>
        <v xml:space="preserve">69.6 </v>
      </c>
      <c r="R25" s="11">
        <f t="shared" si="7"/>
        <v>0</v>
      </c>
      <c r="S25" s="15"/>
      <c r="T25" s="11" t="str">
        <f t="shared" si="8"/>
        <v xml:space="preserve">60.21 </v>
      </c>
      <c r="U25" s="11" t="str">
        <f t="shared" si="9"/>
        <v xml:space="preserve">59.6 </v>
      </c>
      <c r="V25" s="11" t="str">
        <f t="shared" si="10"/>
        <v xml:space="preserve">56.3 </v>
      </c>
      <c r="W25" s="11" t="str">
        <f t="shared" si="11"/>
        <v xml:space="preserve">61.3 </v>
      </c>
      <c r="X25" s="11">
        <f t="shared" si="12"/>
        <v>0</v>
      </c>
      <c r="Y25" s="15"/>
      <c r="Z25" s="11">
        <f t="shared" si="13"/>
        <v>0.61368058673850701</v>
      </c>
      <c r="AA25" s="11">
        <f t="shared" si="14"/>
        <v>4.2059571920371237</v>
      </c>
      <c r="AB25" s="11">
        <f t="shared" si="15"/>
        <v>-4.176021553659619</v>
      </c>
      <c r="AC25" s="11">
        <f t="shared" si="16"/>
        <v>100</v>
      </c>
      <c r="AD25" s="15"/>
      <c r="AE25" s="11">
        <f t="shared" si="17"/>
        <v>1.013120744062447</v>
      </c>
      <c r="AF25" s="11">
        <f t="shared" si="18"/>
        <v>6.4939378840724187</v>
      </c>
      <c r="AG25" s="11">
        <f t="shared" si="19"/>
        <v>-1.8103305098820732</v>
      </c>
      <c r="AH25" s="11">
        <f t="shared" si="20"/>
        <v>100</v>
      </c>
      <c r="AI25" s="11"/>
      <c r="AJ25" s="13" t="str">
        <f t="shared" si="21"/>
        <v>4.66</v>
      </c>
      <c r="AK25" s="13" t="str">
        <f t="shared" si="21"/>
        <v>4.0</v>
      </c>
      <c r="AL25" s="13" t="str">
        <f t="shared" si="21"/>
        <v>3</v>
      </c>
      <c r="AM25" s="13" t="str">
        <f t="shared" si="21"/>
        <v>2.0</v>
      </c>
      <c r="AN25" s="13" t="e">
        <f t="shared" si="21"/>
        <v>#VALUE!</v>
      </c>
      <c r="AO25" s="13" t="str">
        <f t="shared" si="22"/>
        <v>4.58</v>
      </c>
      <c r="AP25" s="13" t="str">
        <f t="shared" si="23"/>
        <v>4.2</v>
      </c>
      <c r="AQ25" s="13" t="str">
        <f t="shared" si="24"/>
        <v>2.3</v>
      </c>
      <c r="AR25" s="13" t="str">
        <f t="shared" si="25"/>
        <v>1.9</v>
      </c>
      <c r="AS25" s="13" t="e">
        <f t="shared" si="26"/>
        <v>#VALUE!</v>
      </c>
      <c r="AT25" s="13">
        <f t="shared" si="27"/>
        <v>0.78144706156920463</v>
      </c>
      <c r="AU25" s="13">
        <f t="shared" si="28"/>
        <v>5.3362503555103</v>
      </c>
      <c r="AV25" s="13">
        <f t="shared" si="29"/>
        <v>-6.5138608166362477</v>
      </c>
      <c r="AW25" s="13" t="e">
        <f t="shared" si="30"/>
        <v>#VALUE!</v>
      </c>
      <c r="AX25" s="13">
        <f t="shared" si="31"/>
        <v>234.09457563887241</v>
      </c>
      <c r="AY25" s="13">
        <f t="shared" si="32"/>
        <v>205.8299846558505</v>
      </c>
      <c r="AZ25" s="13">
        <f t="shared" si="33"/>
        <v>125.38499078173565</v>
      </c>
      <c r="BA25" s="13" t="e">
        <f t="shared" si="34"/>
        <v>#VALUE!</v>
      </c>
      <c r="BB25" s="13">
        <f t="shared" si="35"/>
        <v>0.43532951623331295</v>
      </c>
      <c r="BC25" s="13">
        <f t="shared" si="36"/>
        <v>2.5029823250846811E-7</v>
      </c>
      <c r="BD25" s="13">
        <f t="shared" si="37"/>
        <v>1.6157462047671196E-9</v>
      </c>
      <c r="BE25" s="13" t="e">
        <f t="shared" si="38"/>
        <v>#VALUE!</v>
      </c>
      <c r="BF25" s="13">
        <f t="shared" si="39"/>
        <v>1.0945572816387636</v>
      </c>
      <c r="BG25" s="13">
        <f t="shared" si="40"/>
        <v>7.5456916214864656</v>
      </c>
      <c r="BH25" s="13">
        <f t="shared" si="41"/>
        <v>-2.4446005355313685</v>
      </c>
      <c r="BI25" s="13" t="e">
        <f t="shared" si="42"/>
        <v>#VALUE!</v>
      </c>
      <c r="BJ25" s="13">
        <f t="shared" si="43"/>
        <v>215.16627884095527</v>
      </c>
      <c r="BK25" s="13">
        <f t="shared" si="44"/>
        <v>452.42946736219091</v>
      </c>
      <c r="BL25" s="13">
        <f t="shared" si="45"/>
        <v>109.01313887433916</v>
      </c>
      <c r="BM25" s="13" t="e">
        <f t="shared" si="46"/>
        <v>#VALUE!</v>
      </c>
      <c r="BN25" s="13">
        <f t="shared" si="47"/>
        <v>0.27493534645642825</v>
      </c>
      <c r="BO25" s="13">
        <f t="shared" si="48"/>
        <v>2.4980564777113133E-13</v>
      </c>
      <c r="BP25" s="13">
        <f t="shared" si="49"/>
        <v>1.6103908859660333E-2</v>
      </c>
      <c r="BQ25" s="13" t="e">
        <f t="shared" si="50"/>
        <v>#VALUE!</v>
      </c>
      <c r="BR25" s="13" t="str">
        <f t="shared" si="51"/>
        <v>❌ Not statistically significant</v>
      </c>
      <c r="BS25" s="13" t="str">
        <f t="shared" si="52"/>
        <v>✅ Highly significant</v>
      </c>
      <c r="BT25" s="13" t="str">
        <f t="shared" si="52"/>
        <v>✅ Highly significant</v>
      </c>
      <c r="BU25" s="13" t="e">
        <f t="shared" si="53"/>
        <v>#VALUE!</v>
      </c>
      <c r="BV25" s="13" t="str">
        <f t="shared" si="54"/>
        <v>❌ Not statistically significant</v>
      </c>
      <c r="BW25" s="13" t="str">
        <f t="shared" si="55"/>
        <v>✅ Highly significant</v>
      </c>
      <c r="BX25" s="13" t="str">
        <f t="shared" si="56"/>
        <v>✅ Statistically significant</v>
      </c>
      <c r="BY25" s="13" t="e">
        <f t="shared" si="57"/>
        <v>#VALUE!</v>
      </c>
    </row>
    <row r="26" spans="1:77" ht="15.6" x14ac:dyDescent="0.3">
      <c r="A26" s="1" t="s">
        <v>27</v>
      </c>
      <c r="B26" t="s">
        <v>113</v>
      </c>
      <c r="C26" s="12" t="s">
        <v>165</v>
      </c>
      <c r="D26" s="12" t="s">
        <v>166</v>
      </c>
      <c r="E26" s="12" t="s">
        <v>167</v>
      </c>
      <c r="F26" s="12"/>
      <c r="H26" t="s">
        <v>208</v>
      </c>
      <c r="I26" s="13" t="s">
        <v>260</v>
      </c>
      <c r="J26" s="13" t="s">
        <v>261</v>
      </c>
      <c r="K26" s="13" t="s">
        <v>262</v>
      </c>
      <c r="N26" s="11" t="str">
        <f t="shared" si="4"/>
        <v xml:space="preserve">62.45 </v>
      </c>
      <c r="O26" s="11" t="str">
        <f t="shared" si="5"/>
        <v xml:space="preserve">62.1 </v>
      </c>
      <c r="P26" s="11" t="str">
        <f t="shared" si="5"/>
        <v xml:space="preserve">60.4 </v>
      </c>
      <c r="Q26" s="11" t="str">
        <f t="shared" si="6"/>
        <v xml:space="preserve">64.9 </v>
      </c>
      <c r="R26" s="11">
        <f t="shared" si="7"/>
        <v>0</v>
      </c>
      <c r="S26" s="15"/>
      <c r="T26" s="11" t="str">
        <f t="shared" si="8"/>
        <v xml:space="preserve">57.21 </v>
      </c>
      <c r="U26" s="11" t="str">
        <f t="shared" si="9"/>
        <v xml:space="preserve">55.6 </v>
      </c>
      <c r="V26" s="11" t="str">
        <f t="shared" si="10"/>
        <v xml:space="preserve">53.0 </v>
      </c>
      <c r="W26" s="11" t="str">
        <f t="shared" si="11"/>
        <v xml:space="preserve">57.4 </v>
      </c>
      <c r="X26" s="11">
        <f t="shared" si="12"/>
        <v>0</v>
      </c>
      <c r="Y26" s="15"/>
      <c r="Z26" s="11">
        <f t="shared" si="13"/>
        <v>0.56044835868695175</v>
      </c>
      <c r="AA26" s="11">
        <f t="shared" si="14"/>
        <v>3.2826261008807109</v>
      </c>
      <c r="AB26" s="11">
        <f t="shared" si="15"/>
        <v>-3.9231385108086512</v>
      </c>
      <c r="AC26" s="11">
        <f t="shared" si="16"/>
        <v>100</v>
      </c>
      <c r="AD26" s="15"/>
      <c r="AE26" s="11">
        <f t="shared" si="17"/>
        <v>2.8141933228456555</v>
      </c>
      <c r="AF26" s="11">
        <f t="shared" si="18"/>
        <v>7.358853347316904</v>
      </c>
      <c r="AG26" s="11">
        <f t="shared" si="19"/>
        <v>-0.33210977101904859</v>
      </c>
      <c r="AH26" s="11">
        <f t="shared" si="20"/>
        <v>100</v>
      </c>
      <c r="AI26" s="11"/>
      <c r="AJ26" s="13" t="str">
        <f t="shared" si="21"/>
        <v>4.21</v>
      </c>
      <c r="AK26" s="13" t="str">
        <f t="shared" si="21"/>
        <v>3.9</v>
      </c>
      <c r="AL26" s="13" t="str">
        <f t="shared" si="21"/>
        <v>3</v>
      </c>
      <c r="AM26" s="13" t="str">
        <f t="shared" si="21"/>
        <v>1.9</v>
      </c>
      <c r="AN26" s="13" t="e">
        <f t="shared" si="21"/>
        <v>#VALUE!</v>
      </c>
      <c r="AO26" s="13" t="str">
        <f t="shared" si="22"/>
        <v>4.45</v>
      </c>
      <c r="AP26" s="13" t="str">
        <f t="shared" si="23"/>
        <v>4.0</v>
      </c>
      <c r="AQ26" s="13" t="str">
        <f t="shared" si="24"/>
        <v>2.9</v>
      </c>
      <c r="AR26" s="13" t="str">
        <f t="shared" si="25"/>
        <v>1.9</v>
      </c>
      <c r="AS26" s="13" t="e">
        <f t="shared" si="26"/>
        <v>#VALUE!</v>
      </c>
      <c r="AT26" s="13">
        <f t="shared" si="27"/>
        <v>0.71809715385801032</v>
      </c>
      <c r="AU26" s="13">
        <f t="shared" si="28"/>
        <v>4.1475016770206246</v>
      </c>
      <c r="AV26" s="13">
        <f t="shared" si="29"/>
        <v>-6.3241998964442381</v>
      </c>
      <c r="AW26" s="13" t="e">
        <f t="shared" si="30"/>
        <v>#VALUE!</v>
      </c>
      <c r="AX26" s="13">
        <f t="shared" si="31"/>
        <v>246.67866162178595</v>
      </c>
      <c r="AY26" s="13">
        <f t="shared" si="32"/>
        <v>210.18414911677704</v>
      </c>
      <c r="AZ26" s="13">
        <f t="shared" si="33"/>
        <v>125.96044472610038</v>
      </c>
      <c r="BA26" s="13" t="e">
        <f t="shared" si="34"/>
        <v>#VALUE!</v>
      </c>
      <c r="BB26" s="13">
        <f t="shared" si="35"/>
        <v>0.47337880379340347</v>
      </c>
      <c r="BC26" s="13">
        <f t="shared" si="36"/>
        <v>4.8792982201348008E-5</v>
      </c>
      <c r="BD26" s="13">
        <f t="shared" si="37"/>
        <v>4.122003425303387E-9</v>
      </c>
      <c r="BE26" s="13" t="e">
        <f t="shared" si="38"/>
        <v>#VALUE!</v>
      </c>
      <c r="BF26" s="13">
        <f t="shared" si="39"/>
        <v>2.9950381217127235</v>
      </c>
      <c r="BG26" s="13">
        <f t="shared" si="40"/>
        <v>7.682845393511621</v>
      </c>
      <c r="BH26" s="13">
        <f t="shared" si="41"/>
        <v>-0.4383906642939398</v>
      </c>
      <c r="BI26" s="13" t="e">
        <f t="shared" si="42"/>
        <v>#VALUE!</v>
      </c>
      <c r="BJ26" s="13">
        <f t="shared" si="43"/>
        <v>212.10830609534642</v>
      </c>
      <c r="BK26" s="13">
        <f t="shared" si="44"/>
        <v>367.80908025727666</v>
      </c>
      <c r="BL26" s="13">
        <f t="shared" si="45"/>
        <v>109.19297198019261</v>
      </c>
      <c r="BM26" s="13" t="e">
        <f t="shared" si="46"/>
        <v>#VALUE!</v>
      </c>
      <c r="BN26" s="13">
        <f t="shared" si="47"/>
        <v>3.0705926403265553E-3</v>
      </c>
      <c r="BO26" s="13">
        <f t="shared" si="48"/>
        <v>1.4326810895930266E-13</v>
      </c>
      <c r="BP26" s="13">
        <f t="shared" si="49"/>
        <v>0.6619707464903819</v>
      </c>
      <c r="BQ26" s="13" t="e">
        <f t="shared" si="50"/>
        <v>#VALUE!</v>
      </c>
      <c r="BR26" s="13" t="str">
        <f t="shared" si="51"/>
        <v>❌ Not statistically significant</v>
      </c>
      <c r="BS26" s="13" t="str">
        <f t="shared" si="52"/>
        <v>✅ Highly significant</v>
      </c>
      <c r="BT26" s="13" t="str">
        <f t="shared" si="52"/>
        <v>✅ Highly significant</v>
      </c>
      <c r="BU26" s="13" t="e">
        <f t="shared" si="53"/>
        <v>#VALUE!</v>
      </c>
      <c r="BV26" s="13" t="str">
        <f t="shared" si="54"/>
        <v>✅ Highly significant</v>
      </c>
      <c r="BW26" s="13" t="str">
        <f t="shared" si="55"/>
        <v>✅ Highly significant</v>
      </c>
      <c r="BX26" s="13" t="str">
        <f t="shared" si="56"/>
        <v>❌ Not statistically significant</v>
      </c>
      <c r="BY26" s="13" t="e">
        <f t="shared" si="57"/>
        <v>#VALUE!</v>
      </c>
    </row>
    <row r="27" spans="1:77" ht="15.6" x14ac:dyDescent="0.3">
      <c r="A27" s="1" t="s">
        <v>28</v>
      </c>
      <c r="B27" t="s">
        <v>114</v>
      </c>
      <c r="C27" s="12" t="s">
        <v>168</v>
      </c>
      <c r="D27" s="12" t="s">
        <v>169</v>
      </c>
      <c r="E27" s="12" t="s">
        <v>170</v>
      </c>
      <c r="F27" s="12"/>
      <c r="H27" t="s">
        <v>209</v>
      </c>
      <c r="I27" s="13" t="s">
        <v>263</v>
      </c>
      <c r="J27" s="13" t="s">
        <v>264</v>
      </c>
      <c r="K27" s="13" t="s">
        <v>265</v>
      </c>
      <c r="N27" s="11" t="str">
        <f t="shared" si="4"/>
        <v xml:space="preserve">56.82 </v>
      </c>
      <c r="O27" s="11" t="str">
        <f t="shared" si="5"/>
        <v xml:space="preserve">54.5 </v>
      </c>
      <c r="P27" s="11" t="str">
        <f t="shared" si="5"/>
        <v xml:space="preserve">53.9 </v>
      </c>
      <c r="Q27" s="11" t="str">
        <f t="shared" si="6"/>
        <v xml:space="preserve">57.8 </v>
      </c>
      <c r="R27" s="11">
        <f t="shared" si="7"/>
        <v>0</v>
      </c>
      <c r="S27" s="15"/>
      <c r="T27" s="11" t="str">
        <f t="shared" si="8"/>
        <v xml:space="preserve">52.04 </v>
      </c>
      <c r="U27" s="11" t="str">
        <f t="shared" si="9"/>
        <v xml:space="preserve">48.8 </v>
      </c>
      <c r="V27" s="11" t="str">
        <f t="shared" si="10"/>
        <v xml:space="preserve">46.7 </v>
      </c>
      <c r="W27" s="11" t="str">
        <f t="shared" si="11"/>
        <v xml:space="preserve">50.6 </v>
      </c>
      <c r="X27" s="11">
        <f t="shared" si="12"/>
        <v>0</v>
      </c>
      <c r="Y27" s="15"/>
      <c r="Z27" s="11">
        <f t="shared" si="13"/>
        <v>4.0830693417810631</v>
      </c>
      <c r="AA27" s="11">
        <f t="shared" si="14"/>
        <v>5.1390355508623751</v>
      </c>
      <c r="AB27" s="11">
        <f t="shared" si="15"/>
        <v>-1.7247448081661332</v>
      </c>
      <c r="AC27" s="11">
        <f t="shared" si="16"/>
        <v>100</v>
      </c>
      <c r="AD27" s="15"/>
      <c r="AE27" s="11">
        <f t="shared" si="17"/>
        <v>6.2259800153727944</v>
      </c>
      <c r="AF27" s="11">
        <f t="shared" si="18"/>
        <v>10.261337432744035</v>
      </c>
      <c r="AG27" s="11">
        <f t="shared" si="19"/>
        <v>2.767102229054569</v>
      </c>
      <c r="AH27" s="11">
        <f t="shared" si="20"/>
        <v>100</v>
      </c>
      <c r="AI27" s="11"/>
      <c r="AJ27" s="13" t="str">
        <f t="shared" si="21"/>
        <v>3.96</v>
      </c>
      <c r="AK27" s="13" t="str">
        <f t="shared" si="21"/>
        <v>3.5</v>
      </c>
      <c r="AL27" s="13" t="str">
        <f t="shared" si="21"/>
        <v>3</v>
      </c>
      <c r="AM27" s="13" t="str">
        <f t="shared" si="21"/>
        <v>1.8</v>
      </c>
      <c r="AN27" s="13" t="e">
        <f t="shared" si="21"/>
        <v>#VALUE!</v>
      </c>
      <c r="AO27" s="13" t="str">
        <f t="shared" si="22"/>
        <v>3.94</v>
      </c>
      <c r="AP27" s="13" t="str">
        <f t="shared" si="23"/>
        <v>3.8</v>
      </c>
      <c r="AQ27" s="13" t="str">
        <f t="shared" si="24"/>
        <v>2.6</v>
      </c>
      <c r="AR27" s="13" t="str">
        <f t="shared" si="25"/>
        <v>1.7</v>
      </c>
      <c r="AS27" s="13" t="e">
        <f t="shared" si="26"/>
        <v>#VALUE!</v>
      </c>
      <c r="AT27" s="13">
        <f t="shared" si="27"/>
        <v>5.1497949056606229</v>
      </c>
      <c r="AU27" s="13">
        <f t="shared" si="28"/>
        <v>6.1229781820989642</v>
      </c>
      <c r="AV27" s="13">
        <f t="shared" si="29"/>
        <v>-2.6889175401245433</v>
      </c>
      <c r="AW27" s="13" t="e">
        <f t="shared" si="30"/>
        <v>#VALUE!</v>
      </c>
      <c r="AX27" s="13">
        <f t="shared" si="31"/>
        <v>238.94644286728982</v>
      </c>
      <c r="AY27" s="13">
        <f t="shared" si="32"/>
        <v>210.99889162991687</v>
      </c>
      <c r="AZ27" s="13">
        <f t="shared" si="33"/>
        <v>126.04722753701027</v>
      </c>
      <c r="BA27" s="13" t="e">
        <f t="shared" si="34"/>
        <v>#VALUE!</v>
      </c>
      <c r="BB27" s="13">
        <f t="shared" si="35"/>
        <v>5.4663728942878983E-7</v>
      </c>
      <c r="BC27" s="13">
        <f t="shared" si="36"/>
        <v>4.4528384076523248E-9</v>
      </c>
      <c r="BD27" s="13">
        <f t="shared" si="37"/>
        <v>8.1385705620515628E-3</v>
      </c>
      <c r="BE27" s="13" t="e">
        <f t="shared" si="38"/>
        <v>#VALUE!</v>
      </c>
      <c r="BF27" s="13">
        <f t="shared" si="39"/>
        <v>6.6295716943691998</v>
      </c>
      <c r="BG27" s="13">
        <f t="shared" si="40"/>
        <v>10.953227120398902</v>
      </c>
      <c r="BH27" s="13">
        <f t="shared" si="41"/>
        <v>3.7520281193860394</v>
      </c>
      <c r="BI27" s="13" t="e">
        <f t="shared" si="42"/>
        <v>#VALUE!</v>
      </c>
      <c r="BJ27" s="13">
        <f t="shared" si="43"/>
        <v>222.81320472800871</v>
      </c>
      <c r="BK27" s="13">
        <f t="shared" si="44"/>
        <v>460.69484096542891</v>
      </c>
      <c r="BL27" s="13">
        <f t="shared" si="45"/>
        <v>109.26118820998863</v>
      </c>
      <c r="BM27" s="13" t="e">
        <f t="shared" si="46"/>
        <v>#VALUE!</v>
      </c>
      <c r="BN27" s="13">
        <f t="shared" si="47"/>
        <v>2.5237764318734723E-10</v>
      </c>
      <c r="BO27" s="13">
        <f t="shared" si="48"/>
        <v>5.7469224070280751E-25</v>
      </c>
      <c r="BP27" s="13">
        <f t="shared" si="49"/>
        <v>2.8294615258134335E-4</v>
      </c>
      <c r="BQ27" s="13" t="e">
        <f t="shared" si="50"/>
        <v>#VALUE!</v>
      </c>
      <c r="BR27" s="13" t="str">
        <f t="shared" si="51"/>
        <v>✅ Highly significant</v>
      </c>
      <c r="BS27" s="13" t="str">
        <f t="shared" si="52"/>
        <v>✅ Highly significant</v>
      </c>
      <c r="BT27" s="13" t="str">
        <f t="shared" si="52"/>
        <v>✅ Highly significant</v>
      </c>
      <c r="BU27" s="13" t="e">
        <f t="shared" si="53"/>
        <v>#VALUE!</v>
      </c>
      <c r="BV27" s="13" t="str">
        <f t="shared" si="54"/>
        <v>✅ Highly significant</v>
      </c>
      <c r="BW27" s="13" t="str">
        <f t="shared" si="55"/>
        <v>✅ Highly significant</v>
      </c>
      <c r="BX27" s="13" t="str">
        <f t="shared" si="56"/>
        <v>✅ Highly significant</v>
      </c>
      <c r="BY27" s="13" t="e">
        <f t="shared" si="57"/>
        <v>#VALUE!</v>
      </c>
    </row>
    <row r="28" spans="1:77" ht="15.6" x14ac:dyDescent="0.3">
      <c r="A28" s="1" t="s">
        <v>29</v>
      </c>
      <c r="B28" t="s">
        <v>115</v>
      </c>
      <c r="D28" s="13" t="s">
        <v>293</v>
      </c>
      <c r="H28" t="s">
        <v>210</v>
      </c>
      <c r="I28" s="12"/>
      <c r="J28" s="13" t="s">
        <v>267</v>
      </c>
      <c r="N28" s="11" t="str">
        <f t="shared" si="4"/>
        <v xml:space="preserve">100.23 </v>
      </c>
      <c r="O28" s="11">
        <f t="shared" si="5"/>
        <v>0</v>
      </c>
      <c r="P28" s="11" t="str">
        <f t="shared" si="5"/>
        <v xml:space="preserve">190.4 </v>
      </c>
      <c r="Q28" s="11">
        <f t="shared" si="6"/>
        <v>0</v>
      </c>
      <c r="R28" s="11">
        <f t="shared" si="7"/>
        <v>0</v>
      </c>
      <c r="S28" s="15"/>
      <c r="T28" s="11" t="str">
        <f t="shared" si="8"/>
        <v xml:space="preserve">85.87 </v>
      </c>
      <c r="U28" s="11">
        <f t="shared" si="9"/>
        <v>0</v>
      </c>
      <c r="V28" s="11" t="str">
        <f t="shared" si="10"/>
        <v xml:space="preserve">172.1 </v>
      </c>
      <c r="W28" s="11">
        <f t="shared" si="11"/>
        <v>0</v>
      </c>
      <c r="X28" s="11">
        <f t="shared" si="12"/>
        <v>0</v>
      </c>
      <c r="Y28" s="15"/>
      <c r="Z28" s="11">
        <f t="shared" si="13"/>
        <v>100</v>
      </c>
      <c r="AA28" s="11">
        <f t="shared" si="14"/>
        <v>-89.963084904719153</v>
      </c>
      <c r="AB28" s="11">
        <f t="shared" si="15"/>
        <v>100</v>
      </c>
      <c r="AC28" s="11">
        <f t="shared" si="16"/>
        <v>100</v>
      </c>
      <c r="AD28" s="15"/>
      <c r="AE28" s="11">
        <f t="shared" si="17"/>
        <v>100</v>
      </c>
      <c r="AF28" s="11">
        <f t="shared" si="18"/>
        <v>-100.41923838360309</v>
      </c>
      <c r="AG28" s="11">
        <f t="shared" si="19"/>
        <v>100</v>
      </c>
      <c r="AH28" s="11">
        <f t="shared" si="20"/>
        <v>100</v>
      </c>
      <c r="AI28" s="11"/>
      <c r="AJ28" s="13" t="str">
        <f t="shared" si="21"/>
        <v>6.05</v>
      </c>
      <c r="AK28" s="13" t="e">
        <f t="shared" si="21"/>
        <v>#VALUE!</v>
      </c>
      <c r="AL28" s="13" t="str">
        <f t="shared" si="21"/>
        <v>9.69</v>
      </c>
      <c r="AM28" s="13" t="e">
        <f t="shared" si="21"/>
        <v>#VALUE!</v>
      </c>
      <c r="AN28" s="13" t="e">
        <f t="shared" si="21"/>
        <v>#VALUE!</v>
      </c>
      <c r="AO28" s="13" t="str">
        <f t="shared" si="22"/>
        <v>5.02</v>
      </c>
      <c r="AP28" s="13" t="e">
        <f t="shared" si="23"/>
        <v>#VALUE!</v>
      </c>
      <c r="AQ28" s="13" t="str">
        <f t="shared" si="24"/>
        <v>8.1</v>
      </c>
      <c r="AR28" s="13" t="e">
        <f t="shared" si="25"/>
        <v>#VALUE!</v>
      </c>
      <c r="AS28" s="13" t="e">
        <f t="shared" si="26"/>
        <v>#VALUE!</v>
      </c>
      <c r="AT28" s="13" t="e">
        <f t="shared" si="27"/>
        <v>#VALUE!</v>
      </c>
      <c r="AU28" s="13">
        <f t="shared" si="28"/>
        <v>-78.390625432417565</v>
      </c>
      <c r="AV28" s="13" t="e">
        <f t="shared" si="29"/>
        <v>#VALUE!</v>
      </c>
      <c r="AW28" s="13" t="e">
        <f t="shared" si="30"/>
        <v>#VALUE!</v>
      </c>
      <c r="AX28" s="13" t="e">
        <f t="shared" si="31"/>
        <v>#VALUE!</v>
      </c>
      <c r="AY28" s="13">
        <f t="shared" si="32"/>
        <v>143.3853563500231</v>
      </c>
      <c r="AZ28" s="13" t="e">
        <f t="shared" si="33"/>
        <v>#VALUE!</v>
      </c>
      <c r="BA28" s="13" t="e">
        <f t="shared" si="34"/>
        <v>#VALUE!</v>
      </c>
      <c r="BB28" s="13" t="e">
        <f t="shared" si="35"/>
        <v>#VALUE!</v>
      </c>
      <c r="BC28" s="13">
        <f t="shared" si="36"/>
        <v>2.192167456510217E-119</v>
      </c>
      <c r="BD28" s="13" t="e">
        <f t="shared" si="37"/>
        <v>#VALUE!</v>
      </c>
      <c r="BE28" s="13" t="e">
        <f t="shared" si="38"/>
        <v>#VALUE!</v>
      </c>
      <c r="BF28" s="13" t="e">
        <f t="shared" si="39"/>
        <v>#VALUE!</v>
      </c>
      <c r="BG28" s="13">
        <f t="shared" si="40"/>
        <v>-80.964998944566815</v>
      </c>
      <c r="BH28" s="13" t="e">
        <f t="shared" si="41"/>
        <v>#VALUE!</v>
      </c>
      <c r="BI28" s="13" t="e">
        <f t="shared" si="42"/>
        <v>#VALUE!</v>
      </c>
      <c r="BJ28" s="13" t="e">
        <f t="shared" si="43"/>
        <v>#VALUE!</v>
      </c>
      <c r="BK28" s="13">
        <f t="shared" si="44"/>
        <v>21.105376930672765</v>
      </c>
      <c r="BL28" s="13" t="e">
        <f t="shared" si="45"/>
        <v>#VALUE!</v>
      </c>
      <c r="BM28" s="13" t="e">
        <f t="shared" si="46"/>
        <v>#VALUE!</v>
      </c>
      <c r="BN28" s="13" t="e">
        <f t="shared" si="47"/>
        <v>#VALUE!</v>
      </c>
      <c r="BO28" s="13">
        <f t="shared" si="48"/>
        <v>1.073421585272509E-27</v>
      </c>
      <c r="BP28" s="13" t="e">
        <f t="shared" si="49"/>
        <v>#VALUE!</v>
      </c>
      <c r="BQ28" s="13" t="e">
        <f t="shared" si="50"/>
        <v>#VALUE!</v>
      </c>
      <c r="BR28" s="13" t="e">
        <f t="shared" si="51"/>
        <v>#VALUE!</v>
      </c>
      <c r="BS28" s="13" t="str">
        <f t="shared" si="52"/>
        <v>✅ Highly significant</v>
      </c>
      <c r="BT28" s="13" t="e">
        <f t="shared" si="52"/>
        <v>#VALUE!</v>
      </c>
      <c r="BU28" s="13" t="e">
        <f t="shared" si="53"/>
        <v>#VALUE!</v>
      </c>
      <c r="BV28" s="13" t="e">
        <f t="shared" si="54"/>
        <v>#VALUE!</v>
      </c>
      <c r="BW28" s="13" t="str">
        <f t="shared" si="55"/>
        <v>✅ Highly significant</v>
      </c>
      <c r="BX28" s="13" t="e">
        <f t="shared" si="56"/>
        <v>#VALUE!</v>
      </c>
      <c r="BY28" s="13" t="e">
        <f t="shared" si="57"/>
        <v>#VALUE!</v>
      </c>
    </row>
    <row r="29" spans="1:77" ht="15.6" x14ac:dyDescent="0.3">
      <c r="A29" s="1" t="s">
        <v>30</v>
      </c>
      <c r="B29" t="s">
        <v>116</v>
      </c>
      <c r="C29" s="12" t="s">
        <v>171</v>
      </c>
      <c r="D29" s="12" t="s">
        <v>322</v>
      </c>
      <c r="E29" s="12" t="s">
        <v>172</v>
      </c>
      <c r="F29" s="12" t="s">
        <v>173</v>
      </c>
      <c r="H29" t="s">
        <v>211</v>
      </c>
      <c r="I29" s="13" t="s">
        <v>266</v>
      </c>
      <c r="J29" s="13" t="s">
        <v>323</v>
      </c>
      <c r="K29" s="13" t="s">
        <v>268</v>
      </c>
      <c r="L29" s="7" t="s">
        <v>302</v>
      </c>
      <c r="N29" s="11" t="str">
        <f t="shared" si="4"/>
        <v xml:space="preserve">201.68 </v>
      </c>
      <c r="O29" s="11" t="str">
        <f t="shared" si="5"/>
        <v xml:space="preserve">183.3 </v>
      </c>
      <c r="P29" s="11" t="str">
        <f t="shared" si="5"/>
        <v xml:space="preserve">104.30 </v>
      </c>
      <c r="Q29" s="11" t="str">
        <f t="shared" si="6"/>
        <v xml:space="preserve">194.1 </v>
      </c>
      <c r="R29" s="11" t="str">
        <f t="shared" si="7"/>
        <v xml:space="preserve">191.2 </v>
      </c>
      <c r="S29" s="15"/>
      <c r="T29" s="11" t="str">
        <f t="shared" si="8"/>
        <v xml:space="preserve">179.77 </v>
      </c>
      <c r="U29" s="11" t="str">
        <f t="shared" si="9"/>
        <v xml:space="preserve">170.7 </v>
      </c>
      <c r="V29" s="11" t="str">
        <f t="shared" si="10"/>
        <v xml:space="preserve">91.45 </v>
      </c>
      <c r="W29" s="11" t="str">
        <f t="shared" si="11"/>
        <v xml:space="preserve">180.7 </v>
      </c>
      <c r="X29" s="11" t="str">
        <f t="shared" si="12"/>
        <v xml:space="preserve">171.27 </v>
      </c>
      <c r="Y29" s="15"/>
      <c r="Z29" s="11">
        <f t="shared" si="13"/>
        <v>9.1134470448234808</v>
      </c>
      <c r="AA29" s="11">
        <f t="shared" si="14"/>
        <v>48.284410948036502</v>
      </c>
      <c r="AB29" s="11">
        <f t="shared" si="15"/>
        <v>3.758429194763989</v>
      </c>
      <c r="AC29" s="11">
        <f t="shared" si="16"/>
        <v>5.19635065450219</v>
      </c>
      <c r="AD29" s="15"/>
      <c r="AE29" s="11">
        <f t="shared" si="17"/>
        <v>5.0453357067363971</v>
      </c>
      <c r="AF29" s="11">
        <f t="shared" si="18"/>
        <v>49.129443177393341</v>
      </c>
      <c r="AG29" s="11">
        <f t="shared" si="19"/>
        <v>-0.51732769650107269</v>
      </c>
      <c r="AH29" s="11">
        <f t="shared" si="20"/>
        <v>4.7282638927518494</v>
      </c>
      <c r="AI29" s="11"/>
      <c r="AJ29" s="13" t="str">
        <f t="shared" si="21"/>
        <v>13.65</v>
      </c>
      <c r="AK29" s="13" t="str">
        <f t="shared" si="21"/>
        <v>9.0</v>
      </c>
      <c r="AL29" s="13" t="str">
        <f t="shared" si="21"/>
        <v>6.01</v>
      </c>
      <c r="AM29" s="13" t="str">
        <f t="shared" si="21"/>
        <v>9.9</v>
      </c>
      <c r="AN29" s="13" t="str">
        <f t="shared" si="21"/>
        <v>10.2</v>
      </c>
      <c r="AO29" s="13" t="str">
        <f t="shared" si="22"/>
        <v>9.09</v>
      </c>
      <c r="AP29" s="13" t="str">
        <f t="shared" si="23"/>
        <v>7.7</v>
      </c>
      <c r="AQ29" s="13" t="str">
        <f t="shared" si="24"/>
        <v>5.09</v>
      </c>
      <c r="AR29" s="13" t="str">
        <f t="shared" si="25"/>
        <v>9.8</v>
      </c>
      <c r="AS29" s="13" t="str">
        <f t="shared" si="26"/>
        <v>7.44</v>
      </c>
      <c r="AT29" s="13">
        <f t="shared" si="27"/>
        <v>12.916513196118556</v>
      </c>
      <c r="AU29" s="13">
        <f t="shared" si="28"/>
        <v>70.050934680859484</v>
      </c>
      <c r="AV29" s="13">
        <f t="shared" si="29"/>
        <v>5.9233715392949007</v>
      </c>
      <c r="AW29" s="13">
        <f t="shared" si="30"/>
        <v>6.7028843983933948</v>
      </c>
      <c r="AX29" s="13">
        <f t="shared" si="31"/>
        <v>193.61554794806648</v>
      </c>
      <c r="AY29" s="13">
        <f t="shared" si="32"/>
        <v>174.07055042817649</v>
      </c>
      <c r="AZ29" s="13">
        <f t="shared" si="33"/>
        <v>135.64784812188418</v>
      </c>
      <c r="BA29" s="13">
        <f t="shared" si="34"/>
        <v>221.8263834680788</v>
      </c>
      <c r="BB29" s="13">
        <f t="shared" si="35"/>
        <v>6.5330395116519979E-28</v>
      </c>
      <c r="BC29" s="13">
        <f t="shared" si="36"/>
        <v>1.9848726961841134E-129</v>
      </c>
      <c r="BD29" s="13">
        <f t="shared" si="37"/>
        <v>2.4810059074988188E-8</v>
      </c>
      <c r="BE29" s="13">
        <f t="shared" si="38"/>
        <v>1.6790582113867637E-10</v>
      </c>
      <c r="BF29" s="13">
        <f t="shared" si="39"/>
        <v>8.4313737153680286</v>
      </c>
      <c r="BG29" s="13">
        <f t="shared" si="40"/>
        <v>83.190152109177276</v>
      </c>
      <c r="BH29" s="13">
        <f t="shared" si="41"/>
        <v>-1.0111828962437766</v>
      </c>
      <c r="BI29" s="13">
        <f t="shared" si="42"/>
        <v>7.6532945368684508</v>
      </c>
      <c r="BJ29" s="13">
        <f t="shared" si="43"/>
        <v>203.07188076409301</v>
      </c>
      <c r="BK29" s="13">
        <f t="shared" si="44"/>
        <v>105.36504967684199</v>
      </c>
      <c r="BL29" s="13">
        <f t="shared" si="45"/>
        <v>127.08947021944955</v>
      </c>
      <c r="BM29" s="13">
        <f t="shared" si="46"/>
        <v>205.2292298315547</v>
      </c>
      <c r="BN29" s="13">
        <f t="shared" si="47"/>
        <v>6.3073982101753853E-15</v>
      </c>
      <c r="BO29" s="13">
        <f t="shared" si="48"/>
        <v>1.1352036087161681E-97</v>
      </c>
      <c r="BP29" s="13">
        <f t="shared" si="49"/>
        <v>0.31385154255057091</v>
      </c>
      <c r="BQ29" s="13">
        <f t="shared" si="50"/>
        <v>7.5425343282973887E-13</v>
      </c>
      <c r="BR29" s="13" t="str">
        <f t="shared" si="51"/>
        <v>✅ Highly significant</v>
      </c>
      <c r="BS29" s="13" t="str">
        <f t="shared" si="52"/>
        <v>✅ Highly significant</v>
      </c>
      <c r="BT29" s="13" t="str">
        <f t="shared" si="52"/>
        <v>✅ Highly significant</v>
      </c>
      <c r="BU29" s="13" t="str">
        <f t="shared" si="53"/>
        <v>✅ Highly significant</v>
      </c>
      <c r="BV29" s="13" t="str">
        <f t="shared" si="54"/>
        <v>✅ Highly significant</v>
      </c>
      <c r="BW29" s="13" t="str">
        <f t="shared" si="55"/>
        <v>✅ Highly significant</v>
      </c>
      <c r="BX29" s="13" t="str">
        <f t="shared" si="56"/>
        <v>❌ Not statistically significant</v>
      </c>
      <c r="BY29" s="13" t="str">
        <f t="shared" si="57"/>
        <v>✅ Highly significant</v>
      </c>
    </row>
    <row r="30" spans="1:77" ht="15.6" x14ac:dyDescent="0.3">
      <c r="A30" s="1" t="s">
        <v>31</v>
      </c>
      <c r="B30" t="s">
        <v>117</v>
      </c>
      <c r="D30" s="13" t="s">
        <v>294</v>
      </c>
      <c r="H30" t="s">
        <v>212</v>
      </c>
      <c r="I30" s="12"/>
      <c r="J30" s="13" t="s">
        <v>324</v>
      </c>
      <c r="N30" s="11" t="str">
        <f t="shared" si="4"/>
        <v xml:space="preserve">84.60 </v>
      </c>
      <c r="O30" s="11">
        <f t="shared" si="5"/>
        <v>0</v>
      </c>
      <c r="P30" s="11" t="str">
        <f t="shared" si="5"/>
        <v xml:space="preserve">87.32 </v>
      </c>
      <c r="Q30" s="11">
        <f t="shared" si="6"/>
        <v>0</v>
      </c>
      <c r="R30" s="11">
        <f t="shared" si="7"/>
        <v>0</v>
      </c>
      <c r="S30" s="15"/>
      <c r="T30" s="11" t="str">
        <f t="shared" si="8"/>
        <v xml:space="preserve">71.61 </v>
      </c>
      <c r="U30" s="11">
        <f t="shared" si="9"/>
        <v>0</v>
      </c>
      <c r="V30" s="11" t="str">
        <f t="shared" si="10"/>
        <v xml:space="preserve">76.06 </v>
      </c>
      <c r="W30" s="11">
        <f t="shared" si="11"/>
        <v>0</v>
      </c>
      <c r="X30" s="11">
        <f t="shared" si="12"/>
        <v>0</v>
      </c>
      <c r="Y30" s="15"/>
      <c r="Z30" s="11">
        <f t="shared" si="13"/>
        <v>100</v>
      </c>
      <c r="AA30" s="11">
        <f t="shared" si="14"/>
        <v>-3.2151300236406612</v>
      </c>
      <c r="AB30" s="11">
        <f t="shared" si="15"/>
        <v>100</v>
      </c>
      <c r="AC30" s="11">
        <f t="shared" si="16"/>
        <v>100</v>
      </c>
      <c r="AD30" s="15"/>
      <c r="AE30" s="11">
        <f t="shared" si="17"/>
        <v>100</v>
      </c>
      <c r="AF30" s="11">
        <f t="shared" si="18"/>
        <v>-6.2142158916352503</v>
      </c>
      <c r="AG30" s="11">
        <f t="shared" si="19"/>
        <v>100</v>
      </c>
      <c r="AH30" s="11">
        <f t="shared" si="20"/>
        <v>100</v>
      </c>
      <c r="AI30" s="11"/>
      <c r="AJ30" s="13" t="str">
        <f t="shared" si="21"/>
        <v>5.02</v>
      </c>
      <c r="AK30" s="13" t="e">
        <f t="shared" si="21"/>
        <v>#VALUE!</v>
      </c>
      <c r="AL30" s="13" t="str">
        <f t="shared" si="21"/>
        <v>4.67</v>
      </c>
      <c r="AM30" s="13" t="e">
        <f t="shared" si="21"/>
        <v>#VALUE!</v>
      </c>
      <c r="AN30" s="13" t="e">
        <f t="shared" si="21"/>
        <v>#VALUE!</v>
      </c>
      <c r="AO30" s="13" t="str">
        <f t="shared" si="22"/>
        <v>4.27</v>
      </c>
      <c r="AP30" s="13" t="e">
        <f t="shared" si="23"/>
        <v>#VALUE!</v>
      </c>
      <c r="AQ30" s="13" t="str">
        <f t="shared" si="24"/>
        <v>4.66</v>
      </c>
      <c r="AR30" s="13" t="e">
        <f t="shared" si="25"/>
        <v>#VALUE!</v>
      </c>
      <c r="AS30" s="13" t="e">
        <f t="shared" si="26"/>
        <v>#VALUE!</v>
      </c>
      <c r="AT30" s="13" t="e">
        <f t="shared" si="27"/>
        <v>#VALUE!</v>
      </c>
      <c r="AU30" s="13">
        <f t="shared" si="28"/>
        <v>-4.0759824167403327</v>
      </c>
      <c r="AV30" s="13" t="e">
        <f t="shared" si="29"/>
        <v>#VALUE!</v>
      </c>
      <c r="AW30" s="13" t="e">
        <f t="shared" si="30"/>
        <v>#VALUE!</v>
      </c>
      <c r="AX30" s="13" t="e">
        <f t="shared" si="31"/>
        <v>#VALUE!</v>
      </c>
      <c r="AY30" s="13">
        <f t="shared" si="32"/>
        <v>202.56852414879549</v>
      </c>
      <c r="AZ30" s="13" t="e">
        <f t="shared" si="33"/>
        <v>#VALUE!</v>
      </c>
      <c r="BA30" s="13" t="e">
        <f t="shared" si="34"/>
        <v>#VALUE!</v>
      </c>
      <c r="BB30" s="13" t="e">
        <f t="shared" si="35"/>
        <v>#VALUE!</v>
      </c>
      <c r="BC30" s="13">
        <f t="shared" si="36"/>
        <v>6.5849750875605128E-5</v>
      </c>
      <c r="BD30" s="13" t="e">
        <f t="shared" si="37"/>
        <v>#VALUE!</v>
      </c>
      <c r="BE30" s="13" t="e">
        <f t="shared" si="38"/>
        <v>#VALUE!</v>
      </c>
      <c r="BF30" s="13" t="e">
        <f t="shared" si="39"/>
        <v>#VALUE!</v>
      </c>
      <c r="BG30" s="13">
        <f t="shared" si="40"/>
        <v>-6.5057164987471161</v>
      </c>
      <c r="BH30" s="13" t="e">
        <f t="shared" si="41"/>
        <v>#VALUE!</v>
      </c>
      <c r="BI30" s="13" t="e">
        <f t="shared" si="42"/>
        <v>#VALUE!</v>
      </c>
      <c r="BJ30" s="13" t="e">
        <f t="shared" si="43"/>
        <v>#VALUE!</v>
      </c>
      <c r="BK30" s="13">
        <f t="shared" si="44"/>
        <v>116.08762522375355</v>
      </c>
      <c r="BL30" s="13" t="e">
        <f t="shared" si="45"/>
        <v>#VALUE!</v>
      </c>
      <c r="BM30" s="13" t="e">
        <f t="shared" si="46"/>
        <v>#VALUE!</v>
      </c>
      <c r="BN30" s="13" t="e">
        <f t="shared" si="47"/>
        <v>#VALUE!</v>
      </c>
      <c r="BO30" s="13">
        <f t="shared" si="48"/>
        <v>2.0440054695933309E-9</v>
      </c>
      <c r="BP30" s="13" t="e">
        <f t="shared" si="49"/>
        <v>#VALUE!</v>
      </c>
      <c r="BQ30" s="13" t="e">
        <f t="shared" si="50"/>
        <v>#VALUE!</v>
      </c>
      <c r="BR30" s="13" t="e">
        <f t="shared" si="51"/>
        <v>#VALUE!</v>
      </c>
      <c r="BS30" s="13" t="str">
        <f t="shared" si="52"/>
        <v>✅ Highly significant</v>
      </c>
      <c r="BT30" s="13" t="e">
        <f t="shared" si="52"/>
        <v>#VALUE!</v>
      </c>
      <c r="BU30" s="13" t="e">
        <f t="shared" si="53"/>
        <v>#VALUE!</v>
      </c>
      <c r="BV30" s="13" t="e">
        <f t="shared" si="54"/>
        <v>#VALUE!</v>
      </c>
      <c r="BW30" s="13" t="str">
        <f t="shared" si="55"/>
        <v>✅ Highly significant</v>
      </c>
      <c r="BX30" s="13" t="e">
        <f t="shared" si="56"/>
        <v>#VALUE!</v>
      </c>
      <c r="BY30" s="13" t="e">
        <f t="shared" si="57"/>
        <v>#VALUE!</v>
      </c>
    </row>
    <row r="31" spans="1:77" ht="15.6" x14ac:dyDescent="0.3">
      <c r="A31" s="1" t="s">
        <v>32</v>
      </c>
      <c r="B31" t="s">
        <v>118</v>
      </c>
      <c r="C31" s="12" t="s">
        <v>178</v>
      </c>
      <c r="D31" s="12" t="s">
        <v>179</v>
      </c>
      <c r="F31" s="12" t="s">
        <v>180</v>
      </c>
      <c r="G31" s="12"/>
      <c r="H31" t="s">
        <v>213</v>
      </c>
      <c r="I31" s="13" t="s">
        <v>272</v>
      </c>
      <c r="J31" s="13" t="s">
        <v>273</v>
      </c>
      <c r="K31" s="13"/>
      <c r="L31" s="7" t="s">
        <v>304</v>
      </c>
      <c r="N31" s="11" t="str">
        <f t="shared" si="4"/>
        <v xml:space="preserve">40.14 </v>
      </c>
      <c r="O31" s="11" t="str">
        <f t="shared" si="5"/>
        <v xml:space="preserve">49.1 </v>
      </c>
      <c r="P31" s="11" t="str">
        <f t="shared" si="5"/>
        <v xml:space="preserve">42.8 </v>
      </c>
      <c r="Q31" s="11">
        <f t="shared" si="6"/>
        <v>0</v>
      </c>
      <c r="R31" s="11" t="str">
        <f t="shared" si="7"/>
        <v xml:space="preserve">43.9 </v>
      </c>
      <c r="S31" s="15"/>
      <c r="T31" s="11" t="str">
        <f t="shared" si="8"/>
        <v xml:space="preserve">33.47 </v>
      </c>
      <c r="U31" s="11" t="str">
        <f t="shared" si="9"/>
        <v xml:space="preserve">42.2 </v>
      </c>
      <c r="V31" s="11" t="str">
        <f t="shared" si="10"/>
        <v xml:space="preserve">37.3 </v>
      </c>
      <c r="W31" s="11">
        <f t="shared" si="11"/>
        <v>0</v>
      </c>
      <c r="X31" s="11" t="str">
        <f t="shared" si="12"/>
        <v xml:space="preserve">40.35 </v>
      </c>
      <c r="Y31" s="15"/>
      <c r="Z31" s="11">
        <f t="shared" si="13"/>
        <v>-22.321873442949677</v>
      </c>
      <c r="AA31" s="11">
        <f t="shared" si="14"/>
        <v>-6.6268061783756771</v>
      </c>
      <c r="AB31" s="11">
        <f t="shared" si="15"/>
        <v>100</v>
      </c>
      <c r="AC31" s="11">
        <f t="shared" si="16"/>
        <v>-9.3672147483806629</v>
      </c>
      <c r="AD31" s="15"/>
      <c r="AE31" s="11">
        <f t="shared" si="17"/>
        <v>-26.083059456229474</v>
      </c>
      <c r="AF31" s="11">
        <f t="shared" si="18"/>
        <v>-11.443083358231247</v>
      </c>
      <c r="AG31" s="11">
        <f t="shared" si="19"/>
        <v>100</v>
      </c>
      <c r="AH31" s="11">
        <f t="shared" si="20"/>
        <v>-20.555721541679123</v>
      </c>
      <c r="AI31" s="11"/>
      <c r="AJ31" s="13" t="str">
        <f t="shared" si="21"/>
        <v>5.44</v>
      </c>
      <c r="AK31" s="13" t="str">
        <f t="shared" si="21"/>
        <v>4.0</v>
      </c>
      <c r="AL31" s="13" t="str">
        <f t="shared" si="21"/>
        <v>3</v>
      </c>
      <c r="AM31" s="13" t="e">
        <f t="shared" si="21"/>
        <v>#VALUE!</v>
      </c>
      <c r="AN31" s="13" t="str">
        <f t="shared" si="21"/>
        <v>3.9</v>
      </c>
      <c r="AO31" s="13" t="str">
        <f t="shared" si="22"/>
        <v>3.85</v>
      </c>
      <c r="AP31" s="13" t="str">
        <f t="shared" si="23"/>
        <v>3.7</v>
      </c>
      <c r="AQ31" s="13" t="str">
        <f t="shared" si="24"/>
        <v>3.4</v>
      </c>
      <c r="AR31" s="13" t="e">
        <f t="shared" si="25"/>
        <v>#VALUE!</v>
      </c>
      <c r="AS31" s="13" t="str">
        <f t="shared" si="26"/>
        <v>4.26</v>
      </c>
      <c r="AT31" s="13">
        <f t="shared" si="27"/>
        <v>-15.357612400052661</v>
      </c>
      <c r="AU31" s="13">
        <f t="shared" si="28"/>
        <v>-4.545837827761301</v>
      </c>
      <c r="AV31" s="13" t="e">
        <f t="shared" si="29"/>
        <v>#VALUE!</v>
      </c>
      <c r="AW31" s="13">
        <f t="shared" si="30"/>
        <v>-6.1250777856544989</v>
      </c>
      <c r="AX31" s="13">
        <f t="shared" si="31"/>
        <v>209.22149041643357</v>
      </c>
      <c r="AY31" s="13">
        <f t="shared" si="32"/>
        <v>194.21964680837007</v>
      </c>
      <c r="AZ31" s="13" t="e">
        <f t="shared" si="33"/>
        <v>#VALUE!</v>
      </c>
      <c r="BA31" s="13">
        <f t="shared" si="34"/>
        <v>217.82576708637424</v>
      </c>
      <c r="BB31" s="13">
        <f t="shared" si="35"/>
        <v>3.9233402026018938E-36</v>
      </c>
      <c r="BC31" s="13">
        <f t="shared" si="36"/>
        <v>9.6154291881372887E-6</v>
      </c>
      <c r="BD31" s="13" t="e">
        <f t="shared" si="37"/>
        <v>#VALUE!</v>
      </c>
      <c r="BE31" s="13">
        <f t="shared" si="38"/>
        <v>4.2057231964714295E-9</v>
      </c>
      <c r="BF31" s="13">
        <f t="shared" si="39"/>
        <v>-18.306105542635017</v>
      </c>
      <c r="BG31" s="13">
        <f t="shared" si="40"/>
        <v>-7.0291891502862516</v>
      </c>
      <c r="BH31" s="13" t="e">
        <f t="shared" si="41"/>
        <v>#VALUE!</v>
      </c>
      <c r="BI31" s="13">
        <f t="shared" si="42"/>
        <v>-12.781172389443636</v>
      </c>
      <c r="BJ31" s="13">
        <f t="shared" si="43"/>
        <v>222.27903910383506</v>
      </c>
      <c r="BK31" s="13">
        <f t="shared" si="44"/>
        <v>265.80510513196202</v>
      </c>
      <c r="BL31" s="13" t="e">
        <f t="shared" si="45"/>
        <v>#VALUE!</v>
      </c>
      <c r="BM31" s="13">
        <f t="shared" si="46"/>
        <v>224.95613091612486</v>
      </c>
      <c r="BN31" s="13">
        <f t="shared" si="47"/>
        <v>3.039531576856932E-46</v>
      </c>
      <c r="BO31" s="13">
        <f t="shared" si="48"/>
        <v>1.7592453672885942E-11</v>
      </c>
      <c r="BP31" s="13" t="e">
        <f t="shared" si="49"/>
        <v>#VALUE!</v>
      </c>
      <c r="BQ31" s="13">
        <f t="shared" si="50"/>
        <v>1.8635845652545446E-28</v>
      </c>
      <c r="BR31" s="13" t="str">
        <f t="shared" si="51"/>
        <v>✅ Highly significant</v>
      </c>
      <c r="BS31" s="13" t="str">
        <f t="shared" si="52"/>
        <v>✅ Highly significant</v>
      </c>
      <c r="BT31" s="13" t="e">
        <f t="shared" si="52"/>
        <v>#VALUE!</v>
      </c>
      <c r="BU31" s="13" t="str">
        <f t="shared" si="53"/>
        <v>✅ Highly significant</v>
      </c>
      <c r="BV31" s="13" t="str">
        <f t="shared" si="54"/>
        <v>✅ Highly significant</v>
      </c>
      <c r="BW31" s="13" t="str">
        <f t="shared" si="55"/>
        <v>✅ Highly significant</v>
      </c>
      <c r="BX31" s="13" t="e">
        <f t="shared" si="56"/>
        <v>#VALUE!</v>
      </c>
      <c r="BY31" s="13" t="str">
        <f t="shared" si="57"/>
        <v>✅ Highly significant</v>
      </c>
    </row>
    <row r="32" spans="1:77" ht="15.6" x14ac:dyDescent="0.3">
      <c r="A32" s="1" t="s">
        <v>33</v>
      </c>
      <c r="B32" t="s">
        <v>119</v>
      </c>
      <c r="C32" s="12" t="s">
        <v>174</v>
      </c>
      <c r="D32" s="12" t="s">
        <v>175</v>
      </c>
      <c r="E32" s="12" t="s">
        <v>176</v>
      </c>
      <c r="F32" s="12" t="s">
        <v>177</v>
      </c>
      <c r="H32" t="s">
        <v>214</v>
      </c>
      <c r="I32" s="13" t="s">
        <v>269</v>
      </c>
      <c r="J32" s="13" t="s">
        <v>270</v>
      </c>
      <c r="K32" s="13" t="s">
        <v>271</v>
      </c>
      <c r="L32" s="7" t="s">
        <v>305</v>
      </c>
      <c r="N32" s="11" t="str">
        <f t="shared" si="4"/>
        <v xml:space="preserve">82.88 </v>
      </c>
      <c r="O32" s="11" t="str">
        <f t="shared" si="5"/>
        <v xml:space="preserve">86.0 </v>
      </c>
      <c r="P32" s="11" t="str">
        <f t="shared" si="5"/>
        <v xml:space="preserve">78.4 </v>
      </c>
      <c r="Q32" s="11" t="str">
        <f t="shared" si="6"/>
        <v xml:space="preserve">95.3 </v>
      </c>
      <c r="R32" s="11" t="str">
        <f t="shared" si="7"/>
        <v xml:space="preserve">87.7 </v>
      </c>
      <c r="S32" s="15"/>
      <c r="T32" s="11" t="str">
        <f t="shared" si="8"/>
        <v xml:space="preserve">71.87 </v>
      </c>
      <c r="U32" s="11" t="str">
        <f t="shared" si="9"/>
        <v xml:space="preserve">78.0 </v>
      </c>
      <c r="V32" s="11" t="str">
        <f t="shared" si="10"/>
        <v xml:space="preserve">69.9 </v>
      </c>
      <c r="W32" s="11" t="str">
        <f t="shared" si="11"/>
        <v xml:space="preserve">83.1 </v>
      </c>
      <c r="X32" s="11" t="str">
        <f t="shared" si="12"/>
        <v xml:space="preserve">77.82 </v>
      </c>
      <c r="Y32" s="15"/>
      <c r="Z32" s="11">
        <f t="shared" si="13"/>
        <v>-3.7644787644787701</v>
      </c>
      <c r="AA32" s="11">
        <f t="shared" si="14"/>
        <v>5.4054054054053928</v>
      </c>
      <c r="AB32" s="11">
        <f t="shared" si="15"/>
        <v>-14.985521235521237</v>
      </c>
      <c r="AC32" s="11">
        <f t="shared" si="16"/>
        <v>-5.8156370656370751</v>
      </c>
      <c r="AD32" s="15"/>
      <c r="AE32" s="11">
        <f t="shared" si="17"/>
        <v>-8.5292889940169694</v>
      </c>
      <c r="AF32" s="11">
        <f t="shared" si="18"/>
        <v>2.7410602476694015</v>
      </c>
      <c r="AG32" s="11">
        <f t="shared" si="19"/>
        <v>-15.625434812856531</v>
      </c>
      <c r="AH32" s="11">
        <f t="shared" si="20"/>
        <v>-8.2788367886461511</v>
      </c>
      <c r="AI32" s="11"/>
      <c r="AJ32" s="13" t="str">
        <f t="shared" si="21"/>
        <v>5.36</v>
      </c>
      <c r="AK32" s="13" t="str">
        <f t="shared" si="21"/>
        <v>4.2</v>
      </c>
      <c r="AL32" s="13" t="str">
        <f t="shared" si="21"/>
        <v>4</v>
      </c>
      <c r="AM32" s="13" t="str">
        <f t="shared" si="21"/>
        <v>5.8</v>
      </c>
      <c r="AN32" s="13" t="str">
        <f t="shared" si="21"/>
        <v>4.8</v>
      </c>
      <c r="AO32" s="13" t="str">
        <f t="shared" si="22"/>
        <v>4.06</v>
      </c>
      <c r="AP32" s="13" t="str">
        <f t="shared" si="23"/>
        <v>4.0</v>
      </c>
      <c r="AQ32" s="13" t="str">
        <f t="shared" si="24"/>
        <v>3.2</v>
      </c>
      <c r="AR32" s="13" t="str">
        <f t="shared" si="25"/>
        <v>4.4</v>
      </c>
      <c r="AS32" s="13" t="str">
        <f t="shared" si="26"/>
        <v>3.92</v>
      </c>
      <c r="AT32" s="13">
        <f t="shared" si="27"/>
        <v>-5.3268119649469359</v>
      </c>
      <c r="AU32" s="13">
        <f t="shared" si="28"/>
        <v>6.9851132010450927</v>
      </c>
      <c r="AV32" s="13">
        <f t="shared" si="29"/>
        <v>-23.859300692878751</v>
      </c>
      <c r="AW32" s="13">
        <f t="shared" si="30"/>
        <v>-7.2848031618971758</v>
      </c>
      <c r="AX32" s="13">
        <f t="shared" si="31"/>
        <v>219.1638207794926</v>
      </c>
      <c r="AY32" s="13">
        <f t="shared" si="32"/>
        <v>210.93799293457886</v>
      </c>
      <c r="AZ32" s="13">
        <f t="shared" si="33"/>
        <v>155.9235784359561</v>
      </c>
      <c r="BA32" s="13">
        <f t="shared" si="34"/>
        <v>233.18569983449856</v>
      </c>
      <c r="BB32" s="13">
        <f t="shared" si="35"/>
        <v>2.4750259509456583E-7</v>
      </c>
      <c r="BC32" s="13">
        <f t="shared" si="36"/>
        <v>3.6933768544167861E-11</v>
      </c>
      <c r="BD32" s="13">
        <f t="shared" si="37"/>
        <v>9.2514219991736023E-54</v>
      </c>
      <c r="BE32" s="13">
        <f t="shared" si="38"/>
        <v>4.9439577465587612E-12</v>
      </c>
      <c r="BF32" s="13">
        <f t="shared" si="39"/>
        <v>-12.069631794179811</v>
      </c>
      <c r="BG32" s="13">
        <f t="shared" si="40"/>
        <v>3.6312126612327873</v>
      </c>
      <c r="BH32" s="13">
        <f t="shared" si="41"/>
        <v>-27.32538349452026</v>
      </c>
      <c r="BI32" s="13">
        <f t="shared" si="42"/>
        <v>-11.202399550166552</v>
      </c>
      <c r="BJ32" s="13">
        <f t="shared" si="43"/>
        <v>225.97979894900277</v>
      </c>
      <c r="BK32" s="13">
        <f t="shared" si="44"/>
        <v>313.7192673775528</v>
      </c>
      <c r="BL32" s="13">
        <f t="shared" si="45"/>
        <v>127.31958907012405</v>
      </c>
      <c r="BM32" s="13">
        <f t="shared" si="46"/>
        <v>220.03667849920234</v>
      </c>
      <c r="BN32" s="13">
        <f t="shared" si="47"/>
        <v>3.419139310502264E-26</v>
      </c>
      <c r="BO32" s="13">
        <f t="shared" si="48"/>
        <v>3.2946346677718591E-4</v>
      </c>
      <c r="BP32" s="13">
        <f t="shared" si="49"/>
        <v>4.9944620017053165E-55</v>
      </c>
      <c r="BQ32" s="13">
        <f t="shared" si="50"/>
        <v>2.4257827698623988E-23</v>
      </c>
      <c r="BR32" s="13" t="str">
        <f t="shared" si="51"/>
        <v>✅ Highly significant</v>
      </c>
      <c r="BS32" s="13" t="str">
        <f t="shared" si="52"/>
        <v>✅ Highly significant</v>
      </c>
      <c r="BT32" s="13" t="str">
        <f t="shared" si="52"/>
        <v>✅ Highly significant</v>
      </c>
      <c r="BU32" s="13" t="str">
        <f t="shared" si="53"/>
        <v>✅ Highly significant</v>
      </c>
      <c r="BV32" s="13" t="str">
        <f t="shared" si="54"/>
        <v>✅ Highly significant</v>
      </c>
      <c r="BW32" s="13" t="str">
        <f t="shared" si="55"/>
        <v>✅ Highly significant</v>
      </c>
      <c r="BX32" s="13" t="str">
        <f t="shared" si="56"/>
        <v>✅ Highly significant</v>
      </c>
      <c r="BY32" s="13" t="str">
        <f t="shared" si="57"/>
        <v>✅ Highly significant</v>
      </c>
    </row>
    <row r="33" spans="1:77" ht="15.6" x14ac:dyDescent="0.3">
      <c r="A33" s="1" t="s">
        <v>34</v>
      </c>
      <c r="B33" t="s">
        <v>120</v>
      </c>
      <c r="C33" t="s">
        <v>183</v>
      </c>
      <c r="D33" s="13" t="s">
        <v>295</v>
      </c>
      <c r="H33" t="s">
        <v>215</v>
      </c>
      <c r="I33" s="13" t="s">
        <v>277</v>
      </c>
      <c r="J33" s="13" t="s">
        <v>325</v>
      </c>
      <c r="N33" s="11" t="str">
        <f t="shared" si="4"/>
        <v xml:space="preserve">179.69 </v>
      </c>
      <c r="O33" s="11" t="str">
        <f t="shared" si="5"/>
        <v>175.8</v>
      </c>
      <c r="P33" s="11" t="str">
        <f t="shared" si="5"/>
        <v xml:space="preserve">16.68 </v>
      </c>
      <c r="Q33" s="11">
        <f t="shared" si="6"/>
        <v>0</v>
      </c>
      <c r="R33" s="11">
        <f t="shared" si="7"/>
        <v>0</v>
      </c>
      <c r="S33" s="15"/>
      <c r="T33" s="11" t="str">
        <f t="shared" si="8"/>
        <v xml:space="preserve">151.51 </v>
      </c>
      <c r="U33" s="11" t="str">
        <f t="shared" si="9"/>
        <v xml:space="preserve">156.2 </v>
      </c>
      <c r="V33" s="11" t="str">
        <f t="shared" si="10"/>
        <v xml:space="preserve">14.87 </v>
      </c>
      <c r="W33" s="11">
        <f t="shared" si="11"/>
        <v>0</v>
      </c>
      <c r="X33" s="11">
        <f t="shared" si="12"/>
        <v>0</v>
      </c>
      <c r="Y33" s="15"/>
      <c r="Z33" s="11">
        <f t="shared" si="13"/>
        <v>2.1648394457120519</v>
      </c>
      <c r="AA33" s="11">
        <f t="shared" si="14"/>
        <v>90.717346541265513</v>
      </c>
      <c r="AB33" s="11">
        <f t="shared" si="15"/>
        <v>100</v>
      </c>
      <c r="AC33" s="11">
        <f t="shared" si="16"/>
        <v>100</v>
      </c>
      <c r="AD33" s="15"/>
      <c r="AE33" s="11">
        <f t="shared" si="17"/>
        <v>-3.0955052471784028</v>
      </c>
      <c r="AF33" s="11">
        <f t="shared" si="18"/>
        <v>90.185466305854405</v>
      </c>
      <c r="AG33" s="11">
        <f t="shared" si="19"/>
        <v>100</v>
      </c>
      <c r="AH33" s="11">
        <f t="shared" si="20"/>
        <v>100</v>
      </c>
      <c r="AI33" s="11"/>
      <c r="AJ33" s="13" t="str">
        <f t="shared" si="21"/>
        <v>24.65</v>
      </c>
      <c r="AK33" s="13" t="str">
        <f t="shared" si="21"/>
        <v>0.9</v>
      </c>
      <c r="AL33" s="13" t="str">
        <f t="shared" si="21"/>
        <v>0.78</v>
      </c>
      <c r="AM33" s="13" t="e">
        <f t="shared" si="21"/>
        <v>#VALUE!</v>
      </c>
      <c r="AN33" s="13" t="e">
        <f t="shared" si="21"/>
        <v>#VALUE!</v>
      </c>
      <c r="AO33" s="13" t="str">
        <f t="shared" si="22"/>
        <v>10.48</v>
      </c>
      <c r="AP33" s="13" t="str">
        <f t="shared" si="23"/>
        <v>8.9</v>
      </c>
      <c r="AQ33" s="13" t="str">
        <f t="shared" si="24"/>
        <v>0.75</v>
      </c>
      <c r="AR33" s="13" t="e">
        <f t="shared" si="25"/>
        <v>#VALUE!</v>
      </c>
      <c r="AS33" s="13" t="e">
        <f t="shared" si="26"/>
        <v>#VALUE!</v>
      </c>
      <c r="AT33" s="13">
        <f t="shared" si="27"/>
        <v>1.7350649128889555</v>
      </c>
      <c r="AU33" s="13">
        <f t="shared" si="28"/>
        <v>72.694948936431075</v>
      </c>
      <c r="AV33" s="13" t="e">
        <f t="shared" si="29"/>
        <v>#VALUE!</v>
      </c>
      <c r="AW33" s="13" t="e">
        <f t="shared" si="30"/>
        <v>#VALUE!</v>
      </c>
      <c r="AX33" s="13">
        <f t="shared" si="31"/>
        <v>120.23184040968079</v>
      </c>
      <c r="AY33" s="13">
        <f t="shared" si="32"/>
        <v>120.31598903279041</v>
      </c>
      <c r="AZ33" s="13" t="e">
        <f t="shared" si="33"/>
        <v>#VALUE!</v>
      </c>
      <c r="BA33" s="13" t="e">
        <f t="shared" si="34"/>
        <v>#VALUE!</v>
      </c>
      <c r="BB33" s="13">
        <f t="shared" si="35"/>
        <v>8.5296695198541453E-2</v>
      </c>
      <c r="BC33" s="13">
        <f t="shared" si="36"/>
        <v>4.4824457801774133E-101</v>
      </c>
      <c r="BD33" s="13" t="e">
        <f t="shared" si="37"/>
        <v>#VALUE!</v>
      </c>
      <c r="BE33" s="13" t="e">
        <f t="shared" si="38"/>
        <v>#VALUE!</v>
      </c>
      <c r="BF33" s="13">
        <f t="shared" si="39"/>
        <v>-3.7783247838243157</v>
      </c>
      <c r="BG33" s="13">
        <f t="shared" si="40"/>
        <v>134.36447020173134</v>
      </c>
      <c r="BH33" s="13" t="e">
        <f t="shared" si="41"/>
        <v>#VALUE!</v>
      </c>
      <c r="BI33" s="13" t="e">
        <f t="shared" si="42"/>
        <v>#VALUE!</v>
      </c>
      <c r="BJ33" s="13">
        <f t="shared" si="43"/>
        <v>203.45497662729491</v>
      </c>
      <c r="BK33" s="13">
        <f t="shared" si="44"/>
        <v>103.27036356521376</v>
      </c>
      <c r="BL33" s="13" t="e">
        <f t="shared" si="45"/>
        <v>#VALUE!</v>
      </c>
      <c r="BM33" s="13" t="e">
        <f t="shared" si="46"/>
        <v>#VALUE!</v>
      </c>
      <c r="BN33" s="13">
        <f t="shared" si="47"/>
        <v>2.0744826056971665E-4</v>
      </c>
      <c r="BO33" s="13">
        <f t="shared" si="48"/>
        <v>1.6453502038637142E-117</v>
      </c>
      <c r="BP33" s="13" t="e">
        <f t="shared" si="49"/>
        <v>#VALUE!</v>
      </c>
      <c r="BQ33" s="13" t="e">
        <f t="shared" si="50"/>
        <v>#VALUE!</v>
      </c>
      <c r="BR33" s="13" t="str">
        <f t="shared" si="51"/>
        <v>❌ Not statistically significant</v>
      </c>
      <c r="BS33" s="13" t="str">
        <f t="shared" si="52"/>
        <v>✅ Highly significant</v>
      </c>
      <c r="BT33" s="13" t="e">
        <f t="shared" si="52"/>
        <v>#VALUE!</v>
      </c>
      <c r="BU33" s="13" t="e">
        <f t="shared" si="53"/>
        <v>#VALUE!</v>
      </c>
      <c r="BV33" s="13" t="str">
        <f t="shared" si="54"/>
        <v>✅ Highly significant</v>
      </c>
      <c r="BW33" s="13" t="str">
        <f t="shared" si="55"/>
        <v>✅ Highly significant</v>
      </c>
      <c r="BX33" s="13" t="e">
        <f t="shared" si="56"/>
        <v>#VALUE!</v>
      </c>
      <c r="BY33" s="13" t="e">
        <f t="shared" si="57"/>
        <v>#VALUE!</v>
      </c>
    </row>
    <row r="34" spans="1:77" ht="15.6" x14ac:dyDescent="0.3">
      <c r="A34" s="1" t="s">
        <v>35</v>
      </c>
      <c r="B34" t="s">
        <v>121</v>
      </c>
      <c r="C34" s="12" t="s">
        <v>181</v>
      </c>
      <c r="D34" s="13" t="s">
        <v>296</v>
      </c>
      <c r="E34" s="12" t="s">
        <v>182</v>
      </c>
      <c r="F34" s="12"/>
      <c r="H34" t="s">
        <v>216</v>
      </c>
      <c r="I34" s="13" t="s">
        <v>274</v>
      </c>
      <c r="J34" s="13" t="s">
        <v>275</v>
      </c>
      <c r="K34" s="13" t="s">
        <v>276</v>
      </c>
      <c r="N34" s="11" t="str">
        <f t="shared" si="4"/>
        <v xml:space="preserve">56.81 </v>
      </c>
      <c r="O34" s="11" t="str">
        <f t="shared" si="5"/>
        <v xml:space="preserve">61.4 </v>
      </c>
      <c r="P34" s="11" t="str">
        <f t="shared" si="5"/>
        <v xml:space="preserve">56.3 </v>
      </c>
      <c r="Q34" s="11" t="str">
        <f t="shared" si="6"/>
        <v xml:space="preserve">65.8 </v>
      </c>
      <c r="R34" s="11">
        <f t="shared" si="7"/>
        <v>0</v>
      </c>
      <c r="S34" s="15"/>
      <c r="T34" s="11" t="str">
        <f t="shared" si="8"/>
        <v xml:space="preserve">49.84 </v>
      </c>
      <c r="U34" s="11" t="str">
        <f t="shared" si="9"/>
        <v xml:space="preserve">55.4 </v>
      </c>
      <c r="V34" s="11" t="str">
        <f t="shared" si="10"/>
        <v xml:space="preserve">49.8 </v>
      </c>
      <c r="W34" s="11" t="str">
        <f t="shared" si="11"/>
        <v xml:space="preserve">57.0 </v>
      </c>
      <c r="X34" s="11">
        <f t="shared" si="12"/>
        <v>0</v>
      </c>
      <c r="Y34" s="15"/>
      <c r="Z34" s="11">
        <f t="shared" si="13"/>
        <v>-8.0795634571378212</v>
      </c>
      <c r="AA34" s="11">
        <f t="shared" si="14"/>
        <v>0.89772927301532324</v>
      </c>
      <c r="AB34" s="11">
        <f t="shared" si="15"/>
        <v>-15.824678753740528</v>
      </c>
      <c r="AC34" s="11">
        <f t="shared" si="16"/>
        <v>100</v>
      </c>
      <c r="AD34" s="15"/>
      <c r="AE34" s="11">
        <f t="shared" si="17"/>
        <v>-11.155698234349909</v>
      </c>
      <c r="AF34" s="11">
        <f t="shared" si="18"/>
        <v>8.0256821829868083E-2</v>
      </c>
      <c r="AG34" s="11">
        <f t="shared" si="19"/>
        <v>-14.365971107544134</v>
      </c>
      <c r="AH34" s="11">
        <f t="shared" si="20"/>
        <v>100</v>
      </c>
      <c r="AI34" s="11"/>
      <c r="AJ34" s="13" t="str">
        <f t="shared" si="21"/>
        <v>4.34</v>
      </c>
      <c r="AK34" s="13" t="str">
        <f t="shared" si="21"/>
        <v>3.0</v>
      </c>
      <c r="AL34" s="13" t="str">
        <f t="shared" si="21"/>
        <v>4</v>
      </c>
      <c r="AM34" s="13" t="str">
        <f t="shared" si="21"/>
        <v>4.5</v>
      </c>
      <c r="AN34" s="13" t="e">
        <f t="shared" si="21"/>
        <v>#VALUE!</v>
      </c>
      <c r="AO34" s="13" t="str">
        <f t="shared" si="22"/>
        <v>3.07</v>
      </c>
      <c r="AP34" s="13" t="str">
        <f t="shared" si="23"/>
        <v>3.5</v>
      </c>
      <c r="AQ34" s="13" t="str">
        <f t="shared" si="24"/>
        <v>2.8</v>
      </c>
      <c r="AR34" s="13" t="str">
        <f t="shared" si="25"/>
        <v>3.4</v>
      </c>
      <c r="AS34" s="13" t="e">
        <f t="shared" si="26"/>
        <v>#VALUE!</v>
      </c>
      <c r="AT34" s="13">
        <f t="shared" si="27"/>
        <v>-10.026750764698487</v>
      </c>
      <c r="AU34" s="13">
        <f t="shared" si="28"/>
        <v>0.88836267953662251</v>
      </c>
      <c r="AV34" s="13">
        <f t="shared" si="29"/>
        <v>-21.437871101647943</v>
      </c>
      <c r="AW34" s="13" t="e">
        <f t="shared" si="30"/>
        <v>#VALUE!</v>
      </c>
      <c r="AX34" s="13">
        <f t="shared" si="31"/>
        <v>200.13164253540688</v>
      </c>
      <c r="AY34" s="13">
        <f t="shared" si="32"/>
        <v>203.29716552581155</v>
      </c>
      <c r="AZ34" s="13">
        <f t="shared" si="33"/>
        <v>152.83794702176169</v>
      </c>
      <c r="BA34" s="13" t="e">
        <f t="shared" si="34"/>
        <v>#VALUE!</v>
      </c>
      <c r="BB34" s="13">
        <f t="shared" si="35"/>
        <v>1.9855494114684791E-19</v>
      </c>
      <c r="BC34" s="13">
        <f t="shared" si="36"/>
        <v>0.37539709755275263</v>
      </c>
      <c r="BD34" s="13">
        <f t="shared" si="37"/>
        <v>8.3360575152521173E-48</v>
      </c>
      <c r="BE34" s="13" t="e">
        <f t="shared" si="38"/>
        <v>#VALUE!</v>
      </c>
      <c r="BF34" s="13">
        <f t="shared" si="39"/>
        <v>-13.580028801697875</v>
      </c>
      <c r="BG34" s="13">
        <f t="shared" si="40"/>
        <v>9.0470781071360001E-2</v>
      </c>
      <c r="BH34" s="13">
        <f t="shared" si="41"/>
        <v>-22.995514388423519</v>
      </c>
      <c r="BI34" s="13" t="e">
        <f t="shared" si="42"/>
        <v>#VALUE!</v>
      </c>
      <c r="BJ34" s="13">
        <f t="shared" si="43"/>
        <v>245.30030527917128</v>
      </c>
      <c r="BK34" s="13">
        <f t="shared" si="44"/>
        <v>383.70863489270488</v>
      </c>
      <c r="BL34" s="13">
        <f t="shared" si="45"/>
        <v>128.30446623872766</v>
      </c>
      <c r="BM34" s="13" t="e">
        <f t="shared" si="46"/>
        <v>#VALUE!</v>
      </c>
      <c r="BN34" s="13">
        <f t="shared" si="47"/>
        <v>1.0796027059599585E-31</v>
      </c>
      <c r="BO34" s="13">
        <f t="shared" si="48"/>
        <v>0.92796040641700595</v>
      </c>
      <c r="BP34" s="13">
        <f t="shared" si="49"/>
        <v>2.7525639590681193E-47</v>
      </c>
      <c r="BQ34" s="13" t="e">
        <f t="shared" si="50"/>
        <v>#VALUE!</v>
      </c>
      <c r="BR34" s="13" t="str">
        <f t="shared" si="51"/>
        <v>✅ Highly significant</v>
      </c>
      <c r="BS34" s="13" t="str">
        <f t="shared" si="52"/>
        <v>❌ Not statistically significant</v>
      </c>
      <c r="BT34" s="13" t="str">
        <f t="shared" si="52"/>
        <v>✅ Highly significant</v>
      </c>
      <c r="BU34" s="13" t="e">
        <f t="shared" si="53"/>
        <v>#VALUE!</v>
      </c>
      <c r="BV34" s="13" t="str">
        <f t="shared" si="54"/>
        <v>✅ Highly significant</v>
      </c>
      <c r="BW34" s="13" t="str">
        <f t="shared" si="55"/>
        <v>❌ Not statistically significant</v>
      </c>
      <c r="BX34" s="13" t="str">
        <f t="shared" si="56"/>
        <v>✅ Highly significant</v>
      </c>
      <c r="BY34" s="13" t="e">
        <f t="shared" si="57"/>
        <v>#VALUE!</v>
      </c>
    </row>
    <row r="35" spans="1:77" ht="15.6" x14ac:dyDescent="0.3">
      <c r="A35" s="1" t="s">
        <v>36</v>
      </c>
      <c r="B35" t="s">
        <v>122</v>
      </c>
      <c r="D35" s="12" t="s">
        <v>297</v>
      </c>
      <c r="H35" t="s">
        <v>217</v>
      </c>
      <c r="I35" s="12"/>
      <c r="J35" s="13" t="s">
        <v>326</v>
      </c>
      <c r="N35" s="11" t="str">
        <f t="shared" si="4"/>
        <v xml:space="preserve">284.03 </v>
      </c>
      <c r="O35" s="11">
        <f t="shared" si="5"/>
        <v>0</v>
      </c>
      <c r="P35" s="11" t="str">
        <f t="shared" si="5"/>
        <v xml:space="preserve">273.28 </v>
      </c>
      <c r="Q35" s="11">
        <f t="shared" si="6"/>
        <v>0</v>
      </c>
      <c r="R35" s="11">
        <f t="shared" si="7"/>
        <v>0</v>
      </c>
      <c r="S35" s="15"/>
      <c r="T35" s="11" t="str">
        <f t="shared" si="8"/>
        <v xml:space="preserve">256.79 </v>
      </c>
      <c r="U35" s="11">
        <f t="shared" si="9"/>
        <v>0</v>
      </c>
      <c r="V35" s="11" t="str">
        <f t="shared" si="10"/>
        <v xml:space="preserve">248.90 </v>
      </c>
      <c r="W35" s="11">
        <f t="shared" si="11"/>
        <v>0</v>
      </c>
      <c r="X35" s="11">
        <f t="shared" si="12"/>
        <v>0</v>
      </c>
      <c r="Y35" s="15"/>
      <c r="Z35" s="11">
        <f t="shared" si="13"/>
        <v>100</v>
      </c>
      <c r="AA35" s="11">
        <f t="shared" si="14"/>
        <v>3.7848114635777912</v>
      </c>
      <c r="AB35" s="11">
        <f t="shared" si="15"/>
        <v>100</v>
      </c>
      <c r="AC35" s="11">
        <f t="shared" si="16"/>
        <v>100</v>
      </c>
      <c r="AD35" s="15"/>
      <c r="AE35" s="11">
        <f t="shared" si="17"/>
        <v>100</v>
      </c>
      <c r="AF35" s="11">
        <f t="shared" si="18"/>
        <v>3.0725495541103682</v>
      </c>
      <c r="AG35" s="11">
        <f t="shared" si="19"/>
        <v>100</v>
      </c>
      <c r="AH35" s="11">
        <f t="shared" si="20"/>
        <v>100</v>
      </c>
      <c r="AI35" s="11"/>
      <c r="AJ35" s="13" t="str">
        <f t="shared" si="21"/>
        <v>28.97</v>
      </c>
      <c r="AK35" s="13" t="e">
        <f t="shared" si="21"/>
        <v>#VALUE!</v>
      </c>
      <c r="AL35" s="13" t="str">
        <f t="shared" si="21"/>
        <v>16.92</v>
      </c>
      <c r="AM35" s="13" t="e">
        <f t="shared" si="21"/>
        <v>#VALUE!</v>
      </c>
      <c r="AN35" s="13" t="e">
        <f t="shared" si="21"/>
        <v>#VALUE!</v>
      </c>
      <c r="AO35" s="13" t="str">
        <f t="shared" si="22"/>
        <v>14.34</v>
      </c>
      <c r="AP35" s="13" t="e">
        <f t="shared" si="23"/>
        <v>#VALUE!</v>
      </c>
      <c r="AQ35" s="13" t="str">
        <f t="shared" si="24"/>
        <v>15.39</v>
      </c>
      <c r="AR35" s="13" t="e">
        <f t="shared" si="25"/>
        <v>#VALUE!</v>
      </c>
      <c r="AS35" s="13" t="e">
        <f t="shared" si="26"/>
        <v>#VALUE!</v>
      </c>
      <c r="AT35" s="13" t="e">
        <f t="shared" si="27"/>
        <v>#VALUE!</v>
      </c>
      <c r="AU35" s="13">
        <f t="shared" si="28"/>
        <v>3.3913445126700412</v>
      </c>
      <c r="AV35" s="13" t="e">
        <f t="shared" si="29"/>
        <v>#VALUE!</v>
      </c>
      <c r="AW35" s="13" t="e">
        <f t="shared" si="30"/>
        <v>#VALUE!</v>
      </c>
      <c r="AX35" s="13" t="e">
        <f t="shared" si="31"/>
        <v>#VALUE!</v>
      </c>
      <c r="AY35" s="13">
        <f t="shared" si="32"/>
        <v>199.00669754821178</v>
      </c>
      <c r="AZ35" s="13" t="e">
        <f t="shared" si="33"/>
        <v>#VALUE!</v>
      </c>
      <c r="BA35" s="13" t="e">
        <f t="shared" si="34"/>
        <v>#VALUE!</v>
      </c>
      <c r="BB35" s="13" t="e">
        <f t="shared" si="35"/>
        <v>#VALUE!</v>
      </c>
      <c r="BC35" s="13">
        <f t="shared" si="36"/>
        <v>8.3886413929993209E-4</v>
      </c>
      <c r="BD35" s="13" t="e">
        <f t="shared" si="37"/>
        <v>#VALUE!</v>
      </c>
      <c r="BE35" s="13" t="e">
        <f t="shared" si="38"/>
        <v>#VALUE!</v>
      </c>
      <c r="BF35" s="13" t="e">
        <f t="shared" si="39"/>
        <v>#VALUE!</v>
      </c>
      <c r="BG35" s="13">
        <f t="shared" si="40"/>
        <v>3.4712344020569335</v>
      </c>
      <c r="BH35" s="13" t="e">
        <f t="shared" si="41"/>
        <v>#VALUE!</v>
      </c>
      <c r="BI35" s="13" t="e">
        <f t="shared" si="42"/>
        <v>#VALUE!</v>
      </c>
      <c r="BJ35" s="13" t="e">
        <f t="shared" si="43"/>
        <v>#VALUE!</v>
      </c>
      <c r="BK35" s="13">
        <f t="shared" si="44"/>
        <v>10.86019141432363</v>
      </c>
      <c r="BL35" s="13" t="e">
        <f t="shared" si="45"/>
        <v>#VALUE!</v>
      </c>
      <c r="BM35" s="13" t="e">
        <f t="shared" si="46"/>
        <v>#VALUE!</v>
      </c>
      <c r="BN35" s="13" t="e">
        <f t="shared" si="47"/>
        <v>#VALUE!</v>
      </c>
      <c r="BO35" s="13">
        <f t="shared" si="48"/>
        <v>6.0086781594977526E-3</v>
      </c>
      <c r="BP35" s="13" t="e">
        <f t="shared" si="49"/>
        <v>#VALUE!</v>
      </c>
      <c r="BQ35" s="13" t="e">
        <f t="shared" si="50"/>
        <v>#VALUE!</v>
      </c>
      <c r="BR35" s="13" t="e">
        <f t="shared" si="51"/>
        <v>#VALUE!</v>
      </c>
      <c r="BS35" s="13" t="str">
        <f t="shared" si="52"/>
        <v>✅ Highly significant</v>
      </c>
      <c r="BT35" s="13" t="e">
        <f t="shared" si="52"/>
        <v>#VALUE!</v>
      </c>
      <c r="BU35" s="13" t="e">
        <f t="shared" si="53"/>
        <v>#VALUE!</v>
      </c>
      <c r="BV35" s="13" t="e">
        <f t="shared" si="54"/>
        <v>#VALUE!</v>
      </c>
      <c r="BW35" s="13" t="str">
        <f t="shared" si="55"/>
        <v>✅ Highly significant</v>
      </c>
      <c r="BX35" s="13" t="e">
        <f t="shared" si="56"/>
        <v>#VALUE!</v>
      </c>
      <c r="BY35" s="13" t="e">
        <f t="shared" si="57"/>
        <v>#VALUE!</v>
      </c>
    </row>
    <row r="36" spans="1:77" ht="15.6" x14ac:dyDescent="0.3">
      <c r="A36" s="1" t="s">
        <v>37</v>
      </c>
      <c r="B36" t="s">
        <v>123</v>
      </c>
      <c r="C36" t="s">
        <v>184</v>
      </c>
      <c r="H36" t="s">
        <v>218</v>
      </c>
      <c r="I36" s="13" t="s">
        <v>278</v>
      </c>
      <c r="J36" s="12"/>
      <c r="N36" s="11" t="str">
        <f t="shared" si="4"/>
        <v xml:space="preserve">210.12 </v>
      </c>
      <c r="O36" s="11" t="str">
        <f t="shared" si="5"/>
        <v>208</v>
      </c>
      <c r="P36" s="11">
        <f t="shared" si="5"/>
        <v>0</v>
      </c>
      <c r="Q36" s="11">
        <f t="shared" si="6"/>
        <v>0</v>
      </c>
      <c r="R36" s="11">
        <f t="shared" si="7"/>
        <v>0</v>
      </c>
      <c r="S36" s="15"/>
      <c r="T36" s="11" t="str">
        <f t="shared" si="8"/>
        <v xml:space="preserve">177.07 </v>
      </c>
      <c r="U36" s="11" t="str">
        <f t="shared" si="9"/>
        <v xml:space="preserve">186.1 </v>
      </c>
      <c r="V36" s="11">
        <f t="shared" si="10"/>
        <v>0</v>
      </c>
      <c r="W36" s="11">
        <f t="shared" si="11"/>
        <v>0</v>
      </c>
      <c r="X36" s="11">
        <f t="shared" si="12"/>
        <v>0</v>
      </c>
      <c r="Y36" s="15"/>
      <c r="Z36" s="11">
        <f t="shared" si="13"/>
        <v>1.0089472682276814</v>
      </c>
      <c r="AA36" s="11">
        <f t="shared" si="14"/>
        <v>100</v>
      </c>
      <c r="AB36" s="11">
        <f t="shared" si="15"/>
        <v>100</v>
      </c>
      <c r="AC36" s="11">
        <f t="shared" si="16"/>
        <v>100</v>
      </c>
      <c r="AD36" s="15"/>
      <c r="AE36" s="11">
        <f t="shared" si="17"/>
        <v>-5.0996780934093868</v>
      </c>
      <c r="AF36" s="11">
        <f t="shared" si="18"/>
        <v>100</v>
      </c>
      <c r="AG36" s="11">
        <f t="shared" si="19"/>
        <v>100</v>
      </c>
      <c r="AH36" s="11">
        <f t="shared" si="20"/>
        <v>100</v>
      </c>
      <c r="AI36" s="11"/>
      <c r="AJ36" s="13" t="str">
        <f t="shared" si="21"/>
        <v>12.10</v>
      </c>
      <c r="AK36" s="13" t="str">
        <f t="shared" si="21"/>
        <v>.6</v>
      </c>
      <c r="AL36" s="13" t="e">
        <f t="shared" si="21"/>
        <v>#VALUE!</v>
      </c>
      <c r="AM36" s="13" t="e">
        <f t="shared" si="21"/>
        <v>#VALUE!</v>
      </c>
      <c r="AN36" s="13" t="e">
        <f t="shared" si="21"/>
        <v>#VALUE!</v>
      </c>
      <c r="AO36" s="13" t="str">
        <f t="shared" si="22"/>
        <v>10.78</v>
      </c>
      <c r="AP36" s="13" t="str">
        <f t="shared" si="23"/>
        <v>10.7</v>
      </c>
      <c r="AQ36" s="13" t="e">
        <f t="shared" si="24"/>
        <v>#VALUE!</v>
      </c>
      <c r="AR36" s="13" t="e">
        <f t="shared" si="25"/>
        <v>#VALUE!</v>
      </c>
      <c r="AS36" s="13" t="e">
        <f t="shared" si="26"/>
        <v>#VALUE!</v>
      </c>
      <c r="AT36" s="13">
        <f t="shared" si="27"/>
        <v>1.925558240964669</v>
      </c>
      <c r="AU36" s="13" t="e">
        <f t="shared" si="28"/>
        <v>#VALUE!</v>
      </c>
      <c r="AV36" s="13" t="e">
        <f t="shared" si="29"/>
        <v>#VALUE!</v>
      </c>
      <c r="AW36" s="13" t="e">
        <f t="shared" si="30"/>
        <v>#VALUE!</v>
      </c>
      <c r="AX36" s="13">
        <f t="shared" si="31"/>
        <v>120.42767916527963</v>
      </c>
      <c r="AY36" s="13" t="e">
        <f t="shared" si="32"/>
        <v>#VALUE!</v>
      </c>
      <c r="AZ36" s="13" t="e">
        <f t="shared" si="33"/>
        <v>#VALUE!</v>
      </c>
      <c r="BA36" s="13" t="e">
        <f t="shared" si="34"/>
        <v>#VALUE!</v>
      </c>
      <c r="BB36" s="13">
        <f t="shared" si="35"/>
        <v>5.6525600110743528E-2</v>
      </c>
      <c r="BC36" s="13" t="e">
        <f t="shared" si="36"/>
        <v>#VALUE!</v>
      </c>
      <c r="BD36" s="13" t="e">
        <f t="shared" si="37"/>
        <v>#VALUE!</v>
      </c>
      <c r="BE36" s="13" t="e">
        <f t="shared" si="38"/>
        <v>#VALUE!</v>
      </c>
      <c r="BF36" s="13">
        <f t="shared" si="39"/>
        <v>-6.6760776694008461</v>
      </c>
      <c r="BG36" s="13" t="e">
        <f t="shared" si="40"/>
        <v>#VALUE!</v>
      </c>
      <c r="BH36" s="13" t="e">
        <f t="shared" si="41"/>
        <v>#VALUE!</v>
      </c>
      <c r="BI36" s="13" t="e">
        <f t="shared" si="42"/>
        <v>#VALUE!</v>
      </c>
      <c r="BJ36" s="13">
        <f t="shared" si="43"/>
        <v>227.07343901646865</v>
      </c>
      <c r="BK36" s="13" t="e">
        <f t="shared" si="44"/>
        <v>#VALUE!</v>
      </c>
      <c r="BL36" s="13" t="e">
        <f t="shared" si="45"/>
        <v>#VALUE!</v>
      </c>
      <c r="BM36" s="13" t="e">
        <f t="shared" si="46"/>
        <v>#VALUE!</v>
      </c>
      <c r="BN36" s="13">
        <f t="shared" si="47"/>
        <v>1.8622589285515852E-10</v>
      </c>
      <c r="BO36" s="13" t="e">
        <f t="shared" si="48"/>
        <v>#VALUE!</v>
      </c>
      <c r="BP36" s="13" t="e">
        <f t="shared" si="49"/>
        <v>#VALUE!</v>
      </c>
      <c r="BQ36" s="13" t="e">
        <f t="shared" si="50"/>
        <v>#VALUE!</v>
      </c>
      <c r="BR36" s="13" t="str">
        <f t="shared" si="51"/>
        <v>❌ Not statistically significant</v>
      </c>
      <c r="BS36" s="13" t="e">
        <f t="shared" si="52"/>
        <v>#VALUE!</v>
      </c>
      <c r="BT36" s="13" t="e">
        <f t="shared" si="52"/>
        <v>#VALUE!</v>
      </c>
      <c r="BU36" s="13" t="e">
        <f t="shared" si="53"/>
        <v>#VALUE!</v>
      </c>
      <c r="BV36" s="13" t="str">
        <f t="shared" si="54"/>
        <v>✅ Highly significant</v>
      </c>
      <c r="BW36" s="13" t="e">
        <f t="shared" si="55"/>
        <v>#VALUE!</v>
      </c>
      <c r="BX36" s="13" t="e">
        <f t="shared" si="56"/>
        <v>#VALUE!</v>
      </c>
      <c r="BY36" s="13" t="e">
        <f t="shared" si="57"/>
        <v>#VALUE!</v>
      </c>
    </row>
    <row r="37" spans="1:77" ht="15.6" x14ac:dyDescent="0.3">
      <c r="A37" s="1" t="s">
        <v>38</v>
      </c>
      <c r="B37" t="s">
        <v>124</v>
      </c>
      <c r="H37" t="s">
        <v>219</v>
      </c>
      <c r="I37" s="12"/>
      <c r="J37" s="12"/>
      <c r="N37" s="11" t="str">
        <f t="shared" si="4"/>
        <v xml:space="preserve">230.89 </v>
      </c>
      <c r="O37" s="11">
        <f t="shared" si="5"/>
        <v>0</v>
      </c>
      <c r="P37" s="11">
        <f t="shared" si="5"/>
        <v>0</v>
      </c>
      <c r="Q37" s="11">
        <f t="shared" si="6"/>
        <v>0</v>
      </c>
      <c r="R37" s="11">
        <f t="shared" si="7"/>
        <v>0</v>
      </c>
      <c r="S37" s="15"/>
      <c r="T37" s="11" t="str">
        <f t="shared" si="8"/>
        <v xml:space="preserve">212.21 </v>
      </c>
      <c r="U37" s="11">
        <f t="shared" si="9"/>
        <v>0</v>
      </c>
      <c r="V37" s="11">
        <f t="shared" si="10"/>
        <v>0</v>
      </c>
      <c r="W37" s="11">
        <f t="shared" si="11"/>
        <v>0</v>
      </c>
      <c r="X37" s="11">
        <f t="shared" si="12"/>
        <v>0</v>
      </c>
      <c r="Y37" s="15"/>
      <c r="Z37" s="11">
        <f t="shared" si="13"/>
        <v>100</v>
      </c>
      <c r="AA37" s="11">
        <f t="shared" si="14"/>
        <v>100</v>
      </c>
      <c r="AB37" s="11">
        <f t="shared" si="15"/>
        <v>100</v>
      </c>
      <c r="AC37" s="11">
        <f t="shared" si="16"/>
        <v>100</v>
      </c>
      <c r="AD37" s="15"/>
      <c r="AE37" s="11">
        <f t="shared" si="17"/>
        <v>100</v>
      </c>
      <c r="AF37" s="11">
        <f t="shared" si="18"/>
        <v>100</v>
      </c>
      <c r="AG37" s="11">
        <f t="shared" si="19"/>
        <v>100</v>
      </c>
      <c r="AH37" s="11">
        <f t="shared" si="20"/>
        <v>100</v>
      </c>
      <c r="AI37" s="11"/>
      <c r="AJ37" s="13" t="str">
        <f t="shared" si="21"/>
        <v>22.12</v>
      </c>
      <c r="AK37" s="13" t="e">
        <f t="shared" si="21"/>
        <v>#VALUE!</v>
      </c>
      <c r="AL37" s="13" t="e">
        <f t="shared" si="21"/>
        <v>#VALUE!</v>
      </c>
      <c r="AM37" s="13" t="e">
        <f t="shared" si="21"/>
        <v>#VALUE!</v>
      </c>
      <c r="AN37" s="13" t="e">
        <f t="shared" si="21"/>
        <v>#VALUE!</v>
      </c>
      <c r="AO37" s="13" t="str">
        <f t="shared" si="22"/>
        <v>19.84</v>
      </c>
      <c r="AP37" s="13" t="e">
        <f t="shared" si="23"/>
        <v>#VALUE!</v>
      </c>
      <c r="AQ37" s="13" t="e">
        <f t="shared" si="24"/>
        <v>#VALUE!</v>
      </c>
      <c r="AR37" s="13" t="e">
        <f t="shared" si="25"/>
        <v>#VALUE!</v>
      </c>
      <c r="AS37" s="13" t="e">
        <f t="shared" si="26"/>
        <v>#VALUE!</v>
      </c>
      <c r="AT37" s="13" t="e">
        <f t="shared" si="27"/>
        <v>#VALUE!</v>
      </c>
      <c r="AU37" s="13" t="e">
        <f t="shared" si="28"/>
        <v>#VALUE!</v>
      </c>
      <c r="AV37" s="13" t="e">
        <f t="shared" si="29"/>
        <v>#VALUE!</v>
      </c>
      <c r="AW37" s="13" t="e">
        <f t="shared" si="30"/>
        <v>#VALUE!</v>
      </c>
      <c r="AX37" s="13" t="e">
        <f t="shared" si="31"/>
        <v>#VALUE!</v>
      </c>
      <c r="AY37" s="13" t="e">
        <f t="shared" si="32"/>
        <v>#VALUE!</v>
      </c>
      <c r="AZ37" s="13" t="e">
        <f t="shared" si="33"/>
        <v>#VALUE!</v>
      </c>
      <c r="BA37" s="13" t="e">
        <f t="shared" si="34"/>
        <v>#VALUE!</v>
      </c>
      <c r="BB37" s="13" t="e">
        <f t="shared" si="35"/>
        <v>#VALUE!</v>
      </c>
      <c r="BC37" s="13" t="e">
        <f t="shared" si="36"/>
        <v>#VALUE!</v>
      </c>
      <c r="BD37" s="13" t="e">
        <f t="shared" si="37"/>
        <v>#VALUE!</v>
      </c>
      <c r="BE37" s="13" t="e">
        <f t="shared" si="38"/>
        <v>#VALUE!</v>
      </c>
      <c r="BF37" s="13" t="e">
        <f t="shared" si="39"/>
        <v>#VALUE!</v>
      </c>
      <c r="BG37" s="13" t="e">
        <f t="shared" si="40"/>
        <v>#VALUE!</v>
      </c>
      <c r="BH37" s="13" t="e">
        <f t="shared" si="41"/>
        <v>#VALUE!</v>
      </c>
      <c r="BI37" s="13" t="e">
        <f t="shared" si="42"/>
        <v>#VALUE!</v>
      </c>
      <c r="BJ37" s="13" t="e">
        <f t="shared" si="43"/>
        <v>#VALUE!</v>
      </c>
      <c r="BK37" s="13" t="e">
        <f t="shared" si="44"/>
        <v>#VALUE!</v>
      </c>
      <c r="BL37" s="13" t="e">
        <f t="shared" si="45"/>
        <v>#VALUE!</v>
      </c>
      <c r="BM37" s="13" t="e">
        <f t="shared" si="46"/>
        <v>#VALUE!</v>
      </c>
      <c r="BN37" s="13" t="e">
        <f t="shared" si="47"/>
        <v>#VALUE!</v>
      </c>
      <c r="BO37" s="13" t="e">
        <f t="shared" si="48"/>
        <v>#VALUE!</v>
      </c>
      <c r="BP37" s="13" t="e">
        <f t="shared" si="49"/>
        <v>#VALUE!</v>
      </c>
      <c r="BQ37" s="13" t="e">
        <f t="shared" si="50"/>
        <v>#VALUE!</v>
      </c>
      <c r="BR37" s="13" t="e">
        <f t="shared" si="51"/>
        <v>#VALUE!</v>
      </c>
      <c r="BS37" s="13" t="e">
        <f t="shared" si="52"/>
        <v>#VALUE!</v>
      </c>
      <c r="BT37" s="13" t="e">
        <f t="shared" si="52"/>
        <v>#VALUE!</v>
      </c>
      <c r="BU37" s="13" t="e">
        <f t="shared" si="53"/>
        <v>#VALUE!</v>
      </c>
      <c r="BV37" s="13" t="e">
        <f t="shared" si="54"/>
        <v>#VALUE!</v>
      </c>
      <c r="BW37" s="13" t="e">
        <f t="shared" si="55"/>
        <v>#VALUE!</v>
      </c>
      <c r="BX37" s="13" t="e">
        <f t="shared" si="56"/>
        <v>#VALUE!</v>
      </c>
      <c r="BY37" s="13" t="e">
        <f t="shared" si="57"/>
        <v>#VALUE!</v>
      </c>
    </row>
    <row r="38" spans="1:77" ht="15.6" x14ac:dyDescent="0.3">
      <c r="A38" s="1" t="s">
        <v>39</v>
      </c>
      <c r="B38" t="s">
        <v>125</v>
      </c>
      <c r="H38" t="s">
        <v>220</v>
      </c>
      <c r="I38" s="12"/>
      <c r="J38" s="12"/>
      <c r="N38" s="11" t="str">
        <f t="shared" si="4"/>
        <v xml:space="preserve">273.07 </v>
      </c>
      <c r="O38" s="11">
        <f t="shared" si="5"/>
        <v>0</v>
      </c>
      <c r="P38" s="11">
        <f t="shared" si="5"/>
        <v>0</v>
      </c>
      <c r="Q38" s="11">
        <f t="shared" si="6"/>
        <v>0</v>
      </c>
      <c r="R38" s="11">
        <f t="shared" si="7"/>
        <v>0</v>
      </c>
      <c r="S38" s="15"/>
      <c r="T38" s="11" t="str">
        <f t="shared" si="8"/>
        <v xml:space="preserve">218.62 </v>
      </c>
      <c r="U38" s="11">
        <f t="shared" si="9"/>
        <v>0</v>
      </c>
      <c r="V38" s="11">
        <f t="shared" si="10"/>
        <v>0</v>
      </c>
      <c r="W38" s="11">
        <f t="shared" si="11"/>
        <v>0</v>
      </c>
      <c r="X38" s="11">
        <f t="shared" si="12"/>
        <v>0</v>
      </c>
      <c r="Y38" s="15"/>
      <c r="Z38" s="11">
        <f t="shared" si="13"/>
        <v>100</v>
      </c>
      <c r="AA38" s="11">
        <f t="shared" si="14"/>
        <v>100</v>
      </c>
      <c r="AB38" s="11">
        <f t="shared" si="15"/>
        <v>100</v>
      </c>
      <c r="AC38" s="11">
        <f t="shared" si="16"/>
        <v>100</v>
      </c>
      <c r="AD38" s="15"/>
      <c r="AE38" s="11">
        <f t="shared" si="17"/>
        <v>100</v>
      </c>
      <c r="AF38" s="11">
        <f t="shared" si="18"/>
        <v>100</v>
      </c>
      <c r="AG38" s="11">
        <f t="shared" si="19"/>
        <v>100</v>
      </c>
      <c r="AH38" s="11">
        <f t="shared" si="20"/>
        <v>100</v>
      </c>
      <c r="AI38" s="11"/>
      <c r="AJ38" s="13" t="str">
        <f t="shared" si="21"/>
        <v>22.03</v>
      </c>
      <c r="AK38" s="13" t="e">
        <f t="shared" si="21"/>
        <v>#VALUE!</v>
      </c>
      <c r="AL38" s="13" t="e">
        <f t="shared" si="21"/>
        <v>#VALUE!</v>
      </c>
      <c r="AM38" s="13" t="e">
        <f t="shared" si="21"/>
        <v>#VALUE!</v>
      </c>
      <c r="AN38" s="13" t="e">
        <f t="shared" si="21"/>
        <v>#VALUE!</v>
      </c>
      <c r="AO38" s="13" t="str">
        <f t="shared" si="22"/>
        <v>27.30</v>
      </c>
      <c r="AP38" s="13" t="e">
        <f t="shared" si="23"/>
        <v>#VALUE!</v>
      </c>
      <c r="AQ38" s="13" t="e">
        <f t="shared" si="24"/>
        <v>#VALUE!</v>
      </c>
      <c r="AR38" s="13" t="e">
        <f t="shared" si="25"/>
        <v>#VALUE!</v>
      </c>
      <c r="AS38" s="13" t="e">
        <f t="shared" si="26"/>
        <v>#VALUE!</v>
      </c>
      <c r="AT38" s="13" t="e">
        <f t="shared" si="27"/>
        <v>#VALUE!</v>
      </c>
      <c r="AU38" s="13" t="e">
        <f t="shared" si="28"/>
        <v>#VALUE!</v>
      </c>
      <c r="AV38" s="13" t="e">
        <f t="shared" si="29"/>
        <v>#VALUE!</v>
      </c>
      <c r="AW38" s="13" t="e">
        <f t="shared" si="30"/>
        <v>#VALUE!</v>
      </c>
      <c r="AX38" s="13" t="e">
        <f t="shared" si="31"/>
        <v>#VALUE!</v>
      </c>
      <c r="AY38" s="13" t="e">
        <f t="shared" si="32"/>
        <v>#VALUE!</v>
      </c>
      <c r="AZ38" s="13" t="e">
        <f t="shared" si="33"/>
        <v>#VALUE!</v>
      </c>
      <c r="BA38" s="13" t="e">
        <f t="shared" si="34"/>
        <v>#VALUE!</v>
      </c>
      <c r="BB38" s="13" t="e">
        <f t="shared" si="35"/>
        <v>#VALUE!</v>
      </c>
      <c r="BC38" s="13" t="e">
        <f t="shared" si="36"/>
        <v>#VALUE!</v>
      </c>
      <c r="BD38" s="13" t="e">
        <f t="shared" si="37"/>
        <v>#VALUE!</v>
      </c>
      <c r="BE38" s="13" t="e">
        <f t="shared" si="38"/>
        <v>#VALUE!</v>
      </c>
      <c r="BF38" s="13" t="e">
        <f t="shared" si="39"/>
        <v>#VALUE!</v>
      </c>
      <c r="BG38" s="13" t="e">
        <f t="shared" si="40"/>
        <v>#VALUE!</v>
      </c>
      <c r="BH38" s="13" t="e">
        <f t="shared" si="41"/>
        <v>#VALUE!</v>
      </c>
      <c r="BI38" s="13" t="e">
        <f t="shared" si="42"/>
        <v>#VALUE!</v>
      </c>
      <c r="BJ38" s="13" t="e">
        <f t="shared" si="43"/>
        <v>#VALUE!</v>
      </c>
      <c r="BK38" s="13" t="e">
        <f t="shared" si="44"/>
        <v>#VALUE!</v>
      </c>
      <c r="BL38" s="13" t="e">
        <f t="shared" si="45"/>
        <v>#VALUE!</v>
      </c>
      <c r="BM38" s="13" t="e">
        <f t="shared" si="46"/>
        <v>#VALUE!</v>
      </c>
      <c r="BN38" s="13" t="e">
        <f t="shared" si="47"/>
        <v>#VALUE!</v>
      </c>
      <c r="BO38" s="13" t="e">
        <f t="shared" si="48"/>
        <v>#VALUE!</v>
      </c>
      <c r="BP38" s="13" t="e">
        <f t="shared" si="49"/>
        <v>#VALUE!</v>
      </c>
      <c r="BQ38" s="13" t="e">
        <f t="shared" si="50"/>
        <v>#VALUE!</v>
      </c>
      <c r="BR38" s="13" t="e">
        <f t="shared" si="51"/>
        <v>#VALUE!</v>
      </c>
      <c r="BS38" s="13" t="e">
        <f t="shared" si="52"/>
        <v>#VALUE!</v>
      </c>
      <c r="BT38" s="13" t="e">
        <f t="shared" si="52"/>
        <v>#VALUE!</v>
      </c>
      <c r="BU38" s="13" t="e">
        <f t="shared" si="53"/>
        <v>#VALUE!</v>
      </c>
      <c r="BV38" s="13" t="e">
        <f t="shared" si="54"/>
        <v>#VALUE!</v>
      </c>
      <c r="BW38" s="13" t="e">
        <f t="shared" si="55"/>
        <v>#VALUE!</v>
      </c>
      <c r="BX38" s="13" t="e">
        <f t="shared" si="56"/>
        <v>#VALUE!</v>
      </c>
      <c r="BY38" s="13" t="e">
        <f t="shared" si="57"/>
        <v>#VALUE!</v>
      </c>
    </row>
    <row r="39" spans="1:77" ht="15.6" x14ac:dyDescent="0.3">
      <c r="A39" s="1" t="s">
        <v>40</v>
      </c>
      <c r="B39" t="s">
        <v>126</v>
      </c>
      <c r="H39" t="s">
        <v>221</v>
      </c>
      <c r="I39" s="12"/>
      <c r="J39" s="12"/>
      <c r="N39" s="11" t="str">
        <f t="shared" si="4"/>
        <v xml:space="preserve">103.45 </v>
      </c>
      <c r="O39" s="11">
        <f t="shared" si="5"/>
        <v>0</v>
      </c>
      <c r="P39" s="11">
        <f t="shared" si="5"/>
        <v>0</v>
      </c>
      <c r="Q39" s="11">
        <f t="shared" si="6"/>
        <v>0</v>
      </c>
      <c r="R39" s="11">
        <f t="shared" si="7"/>
        <v>0</v>
      </c>
      <c r="S39" s="15"/>
      <c r="T39" s="11" t="str">
        <f t="shared" si="8"/>
        <v xml:space="preserve">101.76 </v>
      </c>
      <c r="U39" s="11">
        <f t="shared" si="9"/>
        <v>0</v>
      </c>
      <c r="V39" s="11">
        <f t="shared" si="10"/>
        <v>0</v>
      </c>
      <c r="W39" s="11">
        <f t="shared" si="11"/>
        <v>0</v>
      </c>
      <c r="X39" s="11">
        <f t="shared" si="12"/>
        <v>0</v>
      </c>
      <c r="Y39" s="15"/>
      <c r="Z39" s="11">
        <f t="shared" si="13"/>
        <v>100</v>
      </c>
      <c r="AA39" s="11">
        <f t="shared" si="14"/>
        <v>100</v>
      </c>
      <c r="AB39" s="11">
        <f t="shared" si="15"/>
        <v>100</v>
      </c>
      <c r="AC39" s="11">
        <f t="shared" si="16"/>
        <v>100</v>
      </c>
      <c r="AD39" s="15"/>
      <c r="AE39" s="11">
        <f t="shared" si="17"/>
        <v>100</v>
      </c>
      <c r="AF39" s="11">
        <f t="shared" si="18"/>
        <v>100</v>
      </c>
      <c r="AG39" s="11">
        <f t="shared" si="19"/>
        <v>100</v>
      </c>
      <c r="AH39" s="11">
        <f t="shared" si="20"/>
        <v>100</v>
      </c>
      <c r="AI39" s="11"/>
      <c r="AJ39" s="13" t="str">
        <f t="shared" si="21"/>
        <v>19.15</v>
      </c>
      <c r="AK39" s="13" t="e">
        <f t="shared" si="21"/>
        <v>#VALUE!</v>
      </c>
      <c r="AL39" s="13" t="e">
        <f t="shared" si="21"/>
        <v>#VALUE!</v>
      </c>
      <c r="AM39" s="13" t="e">
        <f t="shared" si="21"/>
        <v>#VALUE!</v>
      </c>
      <c r="AN39" s="13" t="e">
        <f t="shared" si="21"/>
        <v>#VALUE!</v>
      </c>
      <c r="AO39" s="13" t="str">
        <f t="shared" si="22"/>
        <v>9.44</v>
      </c>
      <c r="AP39" s="13" t="e">
        <f t="shared" si="23"/>
        <v>#VALUE!</v>
      </c>
      <c r="AQ39" s="13" t="e">
        <f t="shared" si="24"/>
        <v>#VALUE!</v>
      </c>
      <c r="AR39" s="13" t="e">
        <f t="shared" si="25"/>
        <v>#VALUE!</v>
      </c>
      <c r="AS39" s="13" t="e">
        <f t="shared" si="26"/>
        <v>#VALUE!</v>
      </c>
      <c r="AT39" s="13" t="e">
        <f t="shared" si="27"/>
        <v>#VALUE!</v>
      </c>
      <c r="AU39" s="13" t="e">
        <f t="shared" si="28"/>
        <v>#VALUE!</v>
      </c>
      <c r="AV39" s="13" t="e">
        <f t="shared" si="29"/>
        <v>#VALUE!</v>
      </c>
      <c r="AW39" s="13" t="e">
        <f t="shared" si="30"/>
        <v>#VALUE!</v>
      </c>
      <c r="AX39" s="13" t="e">
        <f t="shared" si="31"/>
        <v>#VALUE!</v>
      </c>
      <c r="AY39" s="13" t="e">
        <f t="shared" si="32"/>
        <v>#VALUE!</v>
      </c>
      <c r="AZ39" s="13" t="e">
        <f t="shared" si="33"/>
        <v>#VALUE!</v>
      </c>
      <c r="BA39" s="13" t="e">
        <f t="shared" si="34"/>
        <v>#VALUE!</v>
      </c>
      <c r="BB39" s="13" t="e">
        <f t="shared" si="35"/>
        <v>#VALUE!</v>
      </c>
      <c r="BC39" s="13" t="e">
        <f t="shared" si="36"/>
        <v>#VALUE!</v>
      </c>
      <c r="BD39" s="13" t="e">
        <f t="shared" si="37"/>
        <v>#VALUE!</v>
      </c>
      <c r="BE39" s="13" t="e">
        <f t="shared" si="38"/>
        <v>#VALUE!</v>
      </c>
      <c r="BF39" s="13" t="e">
        <f t="shared" si="39"/>
        <v>#VALUE!</v>
      </c>
      <c r="BG39" s="13" t="e">
        <f t="shared" si="40"/>
        <v>#VALUE!</v>
      </c>
      <c r="BH39" s="13" t="e">
        <f t="shared" si="41"/>
        <v>#VALUE!</v>
      </c>
      <c r="BI39" s="13" t="e">
        <f t="shared" si="42"/>
        <v>#VALUE!</v>
      </c>
      <c r="BJ39" s="13" t="e">
        <f t="shared" si="43"/>
        <v>#VALUE!</v>
      </c>
      <c r="BK39" s="13" t="e">
        <f t="shared" si="44"/>
        <v>#VALUE!</v>
      </c>
      <c r="BL39" s="13" t="e">
        <f t="shared" si="45"/>
        <v>#VALUE!</v>
      </c>
      <c r="BM39" s="13" t="e">
        <f t="shared" si="46"/>
        <v>#VALUE!</v>
      </c>
      <c r="BN39" s="13" t="e">
        <f t="shared" si="47"/>
        <v>#VALUE!</v>
      </c>
      <c r="BO39" s="13" t="e">
        <f t="shared" si="48"/>
        <v>#VALUE!</v>
      </c>
      <c r="BP39" s="13" t="e">
        <f t="shared" si="49"/>
        <v>#VALUE!</v>
      </c>
      <c r="BQ39" s="13" t="e">
        <f t="shared" si="50"/>
        <v>#VALUE!</v>
      </c>
      <c r="BR39" s="13" t="e">
        <f t="shared" si="51"/>
        <v>#VALUE!</v>
      </c>
      <c r="BS39" s="13" t="e">
        <f t="shared" si="52"/>
        <v>#VALUE!</v>
      </c>
      <c r="BT39" s="13" t="e">
        <f t="shared" si="52"/>
        <v>#VALUE!</v>
      </c>
      <c r="BU39" s="13" t="e">
        <f t="shared" si="53"/>
        <v>#VALUE!</v>
      </c>
      <c r="BV39" s="13" t="e">
        <f t="shared" si="54"/>
        <v>#VALUE!</v>
      </c>
      <c r="BW39" s="13" t="e">
        <f t="shared" si="55"/>
        <v>#VALUE!</v>
      </c>
      <c r="BX39" s="13" t="e">
        <f t="shared" si="56"/>
        <v>#VALUE!</v>
      </c>
      <c r="BY39" s="13" t="e">
        <f t="shared" si="57"/>
        <v>#VALUE!</v>
      </c>
    </row>
    <row r="40" spans="1:77" ht="15.6" x14ac:dyDescent="0.3">
      <c r="A40" s="1" t="s">
        <v>41</v>
      </c>
      <c r="B40" t="s">
        <v>127</v>
      </c>
      <c r="H40" t="s">
        <v>222</v>
      </c>
      <c r="I40" s="12"/>
      <c r="J40" s="12"/>
      <c r="N40" s="11" t="str">
        <f t="shared" si="4"/>
        <v xml:space="preserve">187.78 </v>
      </c>
      <c r="O40" s="11">
        <f t="shared" si="5"/>
        <v>0</v>
      </c>
      <c r="P40" s="11">
        <f t="shared" si="5"/>
        <v>0</v>
      </c>
      <c r="Q40" s="11">
        <f t="shared" si="6"/>
        <v>0</v>
      </c>
      <c r="R40" s="11">
        <f t="shared" si="7"/>
        <v>0</v>
      </c>
      <c r="S40" s="15"/>
      <c r="T40" s="11" t="str">
        <f t="shared" si="8"/>
        <v xml:space="preserve">169.50 </v>
      </c>
      <c r="U40" s="11">
        <f t="shared" si="9"/>
        <v>0</v>
      </c>
      <c r="V40" s="11">
        <f t="shared" si="10"/>
        <v>0</v>
      </c>
      <c r="W40" s="11">
        <f t="shared" si="11"/>
        <v>0</v>
      </c>
      <c r="X40" s="11">
        <f t="shared" si="12"/>
        <v>0</v>
      </c>
      <c r="Y40" s="15"/>
      <c r="Z40" s="11">
        <f t="shared" si="13"/>
        <v>100</v>
      </c>
      <c r="AA40" s="11">
        <f t="shared" si="14"/>
        <v>100</v>
      </c>
      <c r="AB40" s="11">
        <f t="shared" si="15"/>
        <v>100</v>
      </c>
      <c r="AC40" s="11">
        <f t="shared" si="16"/>
        <v>100</v>
      </c>
      <c r="AD40" s="15"/>
      <c r="AE40" s="11">
        <f t="shared" si="17"/>
        <v>100</v>
      </c>
      <c r="AF40" s="11">
        <f t="shared" si="18"/>
        <v>100</v>
      </c>
      <c r="AG40" s="11">
        <f t="shared" si="19"/>
        <v>100</v>
      </c>
      <c r="AH40" s="11">
        <f t="shared" si="20"/>
        <v>100</v>
      </c>
      <c r="AI40" s="11"/>
      <c r="AJ40" s="13" t="str">
        <f t="shared" si="21"/>
        <v>12.96</v>
      </c>
      <c r="AK40" s="13" t="e">
        <f t="shared" si="21"/>
        <v>#VALUE!</v>
      </c>
      <c r="AL40" s="13" t="e">
        <f t="shared" si="21"/>
        <v>#VALUE!</v>
      </c>
      <c r="AM40" s="13" t="e">
        <f t="shared" si="21"/>
        <v>#VALUE!</v>
      </c>
      <c r="AN40" s="13" t="e">
        <f t="shared" si="21"/>
        <v>#VALUE!</v>
      </c>
      <c r="AO40" s="13" t="str">
        <f t="shared" si="22"/>
        <v>8.91</v>
      </c>
      <c r="AP40" s="13" t="e">
        <f t="shared" si="23"/>
        <v>#VALUE!</v>
      </c>
      <c r="AQ40" s="13" t="e">
        <f t="shared" si="24"/>
        <v>#VALUE!</v>
      </c>
      <c r="AR40" s="13" t="e">
        <f t="shared" si="25"/>
        <v>#VALUE!</v>
      </c>
      <c r="AS40" s="13" t="e">
        <f t="shared" si="26"/>
        <v>#VALUE!</v>
      </c>
      <c r="AT40" s="13" t="e">
        <f t="shared" si="27"/>
        <v>#VALUE!</v>
      </c>
      <c r="AU40" s="13" t="e">
        <f t="shared" si="28"/>
        <v>#VALUE!</v>
      </c>
      <c r="AV40" s="13" t="e">
        <f t="shared" si="29"/>
        <v>#VALUE!</v>
      </c>
      <c r="AW40" s="13" t="e">
        <f t="shared" si="30"/>
        <v>#VALUE!</v>
      </c>
      <c r="AX40" s="13" t="e">
        <f t="shared" si="31"/>
        <v>#VALUE!</v>
      </c>
      <c r="AY40" s="13" t="e">
        <f t="shared" si="32"/>
        <v>#VALUE!</v>
      </c>
      <c r="AZ40" s="13" t="e">
        <f t="shared" si="33"/>
        <v>#VALUE!</v>
      </c>
      <c r="BA40" s="13" t="e">
        <f t="shared" si="34"/>
        <v>#VALUE!</v>
      </c>
      <c r="BB40" s="13" t="e">
        <f t="shared" si="35"/>
        <v>#VALUE!</v>
      </c>
      <c r="BC40" s="13" t="e">
        <f t="shared" si="36"/>
        <v>#VALUE!</v>
      </c>
      <c r="BD40" s="13" t="e">
        <f t="shared" si="37"/>
        <v>#VALUE!</v>
      </c>
      <c r="BE40" s="13" t="e">
        <f t="shared" si="38"/>
        <v>#VALUE!</v>
      </c>
      <c r="BF40" s="13" t="e">
        <f t="shared" si="39"/>
        <v>#VALUE!</v>
      </c>
      <c r="BG40" s="13" t="e">
        <f t="shared" si="40"/>
        <v>#VALUE!</v>
      </c>
      <c r="BH40" s="13" t="e">
        <f t="shared" si="41"/>
        <v>#VALUE!</v>
      </c>
      <c r="BI40" s="13" t="e">
        <f t="shared" si="42"/>
        <v>#VALUE!</v>
      </c>
      <c r="BJ40" s="13" t="e">
        <f t="shared" si="43"/>
        <v>#VALUE!</v>
      </c>
      <c r="BK40" s="13" t="e">
        <f t="shared" si="44"/>
        <v>#VALUE!</v>
      </c>
      <c r="BL40" s="13" t="e">
        <f t="shared" si="45"/>
        <v>#VALUE!</v>
      </c>
      <c r="BM40" s="13" t="e">
        <f t="shared" si="46"/>
        <v>#VALUE!</v>
      </c>
      <c r="BN40" s="13" t="e">
        <f t="shared" si="47"/>
        <v>#VALUE!</v>
      </c>
      <c r="BO40" s="13" t="e">
        <f t="shared" si="48"/>
        <v>#VALUE!</v>
      </c>
      <c r="BP40" s="13" t="e">
        <f t="shared" si="49"/>
        <v>#VALUE!</v>
      </c>
      <c r="BQ40" s="13" t="e">
        <f t="shared" si="50"/>
        <v>#VALUE!</v>
      </c>
      <c r="BR40" s="13" t="e">
        <f t="shared" si="51"/>
        <v>#VALUE!</v>
      </c>
      <c r="BS40" s="13" t="e">
        <f t="shared" si="52"/>
        <v>#VALUE!</v>
      </c>
      <c r="BT40" s="13" t="e">
        <f t="shared" si="52"/>
        <v>#VALUE!</v>
      </c>
      <c r="BU40" s="13" t="e">
        <f t="shared" si="53"/>
        <v>#VALUE!</v>
      </c>
      <c r="BV40" s="13" t="e">
        <f t="shared" si="54"/>
        <v>#VALUE!</v>
      </c>
      <c r="BW40" s="13" t="e">
        <f t="shared" si="55"/>
        <v>#VALUE!</v>
      </c>
      <c r="BX40" s="13" t="e">
        <f t="shared" si="56"/>
        <v>#VALUE!</v>
      </c>
      <c r="BY40" s="13" t="e">
        <f t="shared" si="57"/>
        <v>#VALUE!</v>
      </c>
    </row>
    <row r="41" spans="1:77" ht="15.6" x14ac:dyDescent="0.3">
      <c r="A41" s="1" t="s">
        <v>42</v>
      </c>
      <c r="B41" t="s">
        <v>128</v>
      </c>
      <c r="H41" t="s">
        <v>223</v>
      </c>
      <c r="I41" s="12"/>
      <c r="J41" s="12"/>
      <c r="N41" s="11" t="str">
        <f t="shared" si="4"/>
        <v xml:space="preserve">186.53 </v>
      </c>
      <c r="O41" s="11">
        <f t="shared" si="5"/>
        <v>0</v>
      </c>
      <c r="P41" s="11">
        <f t="shared" si="5"/>
        <v>0</v>
      </c>
      <c r="Q41" s="11">
        <f t="shared" si="6"/>
        <v>0</v>
      </c>
      <c r="R41" s="11">
        <f t="shared" si="7"/>
        <v>0</v>
      </c>
      <c r="S41" s="15"/>
      <c r="T41" s="11" t="str">
        <f t="shared" si="8"/>
        <v xml:space="preserve">167.45 </v>
      </c>
      <c r="U41" s="11">
        <f t="shared" si="9"/>
        <v>0</v>
      </c>
      <c r="V41" s="11">
        <f t="shared" si="10"/>
        <v>0</v>
      </c>
      <c r="W41" s="11">
        <f t="shared" si="11"/>
        <v>0</v>
      </c>
      <c r="X41" s="11">
        <f t="shared" si="12"/>
        <v>0</v>
      </c>
      <c r="Y41" s="15"/>
      <c r="Z41" s="11">
        <f t="shared" si="13"/>
        <v>100</v>
      </c>
      <c r="AA41" s="11">
        <f t="shared" si="14"/>
        <v>100</v>
      </c>
      <c r="AB41" s="11">
        <f t="shared" si="15"/>
        <v>100</v>
      </c>
      <c r="AC41" s="11">
        <f t="shared" si="16"/>
        <v>100</v>
      </c>
      <c r="AD41" s="15"/>
      <c r="AE41" s="11">
        <f t="shared" si="17"/>
        <v>100</v>
      </c>
      <c r="AF41" s="11">
        <f t="shared" si="18"/>
        <v>100</v>
      </c>
      <c r="AG41" s="11">
        <f t="shared" si="19"/>
        <v>100</v>
      </c>
      <c r="AH41" s="11">
        <f t="shared" si="20"/>
        <v>100</v>
      </c>
      <c r="AI41" s="11"/>
      <c r="AJ41" s="13" t="str">
        <f t="shared" si="21"/>
        <v>13.30</v>
      </c>
      <c r="AK41" s="13" t="e">
        <f t="shared" si="21"/>
        <v>#VALUE!</v>
      </c>
      <c r="AL41" s="13" t="e">
        <f t="shared" si="21"/>
        <v>#VALUE!</v>
      </c>
      <c r="AM41" s="13" t="e">
        <f t="shared" si="21"/>
        <v>#VALUE!</v>
      </c>
      <c r="AN41" s="13" t="e">
        <f t="shared" si="21"/>
        <v>#VALUE!</v>
      </c>
      <c r="AO41" s="13" t="str">
        <f t="shared" si="22"/>
        <v>8.50</v>
      </c>
      <c r="AP41" s="13" t="e">
        <f t="shared" si="23"/>
        <v>#VALUE!</v>
      </c>
      <c r="AQ41" s="13" t="e">
        <f t="shared" si="24"/>
        <v>#VALUE!</v>
      </c>
      <c r="AR41" s="13" t="e">
        <f t="shared" si="25"/>
        <v>#VALUE!</v>
      </c>
      <c r="AS41" s="13" t="e">
        <f t="shared" si="26"/>
        <v>#VALUE!</v>
      </c>
      <c r="AT41" s="13" t="e">
        <f t="shared" si="27"/>
        <v>#VALUE!</v>
      </c>
      <c r="AU41" s="13" t="e">
        <f t="shared" si="28"/>
        <v>#VALUE!</v>
      </c>
      <c r="AV41" s="13" t="e">
        <f t="shared" si="29"/>
        <v>#VALUE!</v>
      </c>
      <c r="AW41" s="13" t="e">
        <f t="shared" si="30"/>
        <v>#VALUE!</v>
      </c>
      <c r="AX41" s="13" t="e">
        <f t="shared" si="31"/>
        <v>#VALUE!</v>
      </c>
      <c r="AY41" s="13" t="e">
        <f t="shared" si="32"/>
        <v>#VALUE!</v>
      </c>
      <c r="AZ41" s="13" t="e">
        <f t="shared" si="33"/>
        <v>#VALUE!</v>
      </c>
      <c r="BA41" s="13" t="e">
        <f t="shared" si="34"/>
        <v>#VALUE!</v>
      </c>
      <c r="BB41" s="13" t="e">
        <f t="shared" si="35"/>
        <v>#VALUE!</v>
      </c>
      <c r="BC41" s="13" t="e">
        <f t="shared" si="36"/>
        <v>#VALUE!</v>
      </c>
      <c r="BD41" s="13" t="e">
        <f t="shared" si="37"/>
        <v>#VALUE!</v>
      </c>
      <c r="BE41" s="13" t="e">
        <f t="shared" si="38"/>
        <v>#VALUE!</v>
      </c>
      <c r="BF41" s="13" t="e">
        <f t="shared" si="39"/>
        <v>#VALUE!</v>
      </c>
      <c r="BG41" s="13" t="e">
        <f t="shared" si="40"/>
        <v>#VALUE!</v>
      </c>
      <c r="BH41" s="13" t="e">
        <f t="shared" si="41"/>
        <v>#VALUE!</v>
      </c>
      <c r="BI41" s="13" t="e">
        <f t="shared" si="42"/>
        <v>#VALUE!</v>
      </c>
      <c r="BJ41" s="13" t="e">
        <f t="shared" si="43"/>
        <v>#VALUE!</v>
      </c>
      <c r="BK41" s="13" t="e">
        <f t="shared" si="44"/>
        <v>#VALUE!</v>
      </c>
      <c r="BL41" s="13" t="e">
        <f t="shared" si="45"/>
        <v>#VALUE!</v>
      </c>
      <c r="BM41" s="13" t="e">
        <f t="shared" si="46"/>
        <v>#VALUE!</v>
      </c>
      <c r="BN41" s="13" t="e">
        <f t="shared" si="47"/>
        <v>#VALUE!</v>
      </c>
      <c r="BO41" s="13" t="e">
        <f t="shared" si="48"/>
        <v>#VALUE!</v>
      </c>
      <c r="BP41" s="13" t="e">
        <f t="shared" si="49"/>
        <v>#VALUE!</v>
      </c>
      <c r="BQ41" s="13" t="e">
        <f t="shared" si="50"/>
        <v>#VALUE!</v>
      </c>
      <c r="BR41" s="13" t="e">
        <f t="shared" si="51"/>
        <v>#VALUE!</v>
      </c>
      <c r="BS41" s="13" t="e">
        <f t="shared" si="52"/>
        <v>#VALUE!</v>
      </c>
      <c r="BT41" s="13" t="e">
        <f t="shared" si="52"/>
        <v>#VALUE!</v>
      </c>
      <c r="BU41" s="13" t="e">
        <f t="shared" si="53"/>
        <v>#VALUE!</v>
      </c>
      <c r="BV41" s="13" t="e">
        <f t="shared" si="54"/>
        <v>#VALUE!</v>
      </c>
      <c r="BW41" s="13" t="e">
        <f t="shared" si="55"/>
        <v>#VALUE!</v>
      </c>
      <c r="BX41" s="13" t="e">
        <f t="shared" si="56"/>
        <v>#VALUE!</v>
      </c>
      <c r="BY41" s="13" t="e">
        <f t="shared" si="57"/>
        <v>#VALUE!</v>
      </c>
    </row>
    <row r="42" spans="1:77" ht="15.6" x14ac:dyDescent="0.3">
      <c r="A42" s="1" t="s">
        <v>43</v>
      </c>
      <c r="B42" t="s">
        <v>129</v>
      </c>
      <c r="H42" t="s">
        <v>224</v>
      </c>
      <c r="I42" s="12"/>
      <c r="J42" s="12"/>
      <c r="N42" s="11" t="str">
        <f t="shared" si="4"/>
        <v xml:space="preserve">156.25 </v>
      </c>
      <c r="O42" s="11">
        <f t="shared" si="5"/>
        <v>0</v>
      </c>
      <c r="P42" s="11">
        <f t="shared" si="5"/>
        <v>0</v>
      </c>
      <c r="Q42" s="11">
        <f t="shared" si="6"/>
        <v>0</v>
      </c>
      <c r="R42" s="11">
        <f t="shared" si="7"/>
        <v>0</v>
      </c>
      <c r="S42" s="15"/>
      <c r="T42" s="11" t="str">
        <f t="shared" si="8"/>
        <v xml:space="preserve">141.11 </v>
      </c>
      <c r="U42" s="11">
        <f t="shared" si="9"/>
        <v>0</v>
      </c>
      <c r="V42" s="11">
        <f t="shared" si="10"/>
        <v>0</v>
      </c>
      <c r="W42" s="11">
        <f t="shared" si="11"/>
        <v>0</v>
      </c>
      <c r="X42" s="11">
        <f t="shared" si="12"/>
        <v>0</v>
      </c>
      <c r="Y42" s="15"/>
      <c r="Z42" s="11">
        <f t="shared" si="13"/>
        <v>100</v>
      </c>
      <c r="AA42" s="11">
        <f t="shared" si="14"/>
        <v>100</v>
      </c>
      <c r="AB42" s="11">
        <f t="shared" si="15"/>
        <v>100</v>
      </c>
      <c r="AC42" s="11">
        <f t="shared" si="16"/>
        <v>100</v>
      </c>
      <c r="AD42" s="15"/>
      <c r="AE42" s="11">
        <f t="shared" si="17"/>
        <v>100</v>
      </c>
      <c r="AF42" s="11">
        <f t="shared" si="18"/>
        <v>100</v>
      </c>
      <c r="AG42" s="11">
        <f t="shared" si="19"/>
        <v>100</v>
      </c>
      <c r="AH42" s="11">
        <f t="shared" si="20"/>
        <v>100</v>
      </c>
      <c r="AI42" s="11"/>
      <c r="AJ42" s="13" t="str">
        <f t="shared" si="21"/>
        <v>12.64</v>
      </c>
      <c r="AK42" s="13" t="e">
        <f t="shared" si="21"/>
        <v>#VALUE!</v>
      </c>
      <c r="AL42" s="13" t="e">
        <f t="shared" si="21"/>
        <v>#VALUE!</v>
      </c>
      <c r="AM42" s="13" t="e">
        <f t="shared" si="21"/>
        <v>#VALUE!</v>
      </c>
      <c r="AN42" s="13" t="e">
        <f t="shared" si="21"/>
        <v>#VALUE!</v>
      </c>
      <c r="AO42" s="13" t="str">
        <f t="shared" si="22"/>
        <v>8.49</v>
      </c>
      <c r="AP42" s="13" t="e">
        <f t="shared" si="23"/>
        <v>#VALUE!</v>
      </c>
      <c r="AQ42" s="13" t="e">
        <f t="shared" si="24"/>
        <v>#VALUE!</v>
      </c>
      <c r="AR42" s="13" t="e">
        <f t="shared" si="25"/>
        <v>#VALUE!</v>
      </c>
      <c r="AS42" s="13" t="e">
        <f t="shared" si="26"/>
        <v>#VALUE!</v>
      </c>
      <c r="AT42" s="13" t="e">
        <f t="shared" si="27"/>
        <v>#VALUE!</v>
      </c>
      <c r="AU42" s="13" t="e">
        <f t="shared" si="28"/>
        <v>#VALUE!</v>
      </c>
      <c r="AV42" s="13" t="e">
        <f t="shared" si="29"/>
        <v>#VALUE!</v>
      </c>
      <c r="AW42" s="13" t="e">
        <f t="shared" si="30"/>
        <v>#VALUE!</v>
      </c>
      <c r="AX42" s="13" t="e">
        <f t="shared" si="31"/>
        <v>#VALUE!</v>
      </c>
      <c r="AY42" s="13" t="e">
        <f t="shared" si="32"/>
        <v>#VALUE!</v>
      </c>
      <c r="AZ42" s="13" t="e">
        <f t="shared" si="33"/>
        <v>#VALUE!</v>
      </c>
      <c r="BA42" s="13" t="e">
        <f t="shared" si="34"/>
        <v>#VALUE!</v>
      </c>
      <c r="BB42" s="13" t="e">
        <f t="shared" si="35"/>
        <v>#VALUE!</v>
      </c>
      <c r="BC42" s="13" t="e">
        <f t="shared" si="36"/>
        <v>#VALUE!</v>
      </c>
      <c r="BD42" s="13" t="e">
        <f t="shared" si="37"/>
        <v>#VALUE!</v>
      </c>
      <c r="BE42" s="13" t="e">
        <f t="shared" si="38"/>
        <v>#VALUE!</v>
      </c>
      <c r="BF42" s="13" t="e">
        <f t="shared" si="39"/>
        <v>#VALUE!</v>
      </c>
      <c r="BG42" s="13" t="e">
        <f t="shared" si="40"/>
        <v>#VALUE!</v>
      </c>
      <c r="BH42" s="13" t="e">
        <f t="shared" si="41"/>
        <v>#VALUE!</v>
      </c>
      <c r="BI42" s="13" t="e">
        <f t="shared" si="42"/>
        <v>#VALUE!</v>
      </c>
      <c r="BJ42" s="13" t="e">
        <f t="shared" si="43"/>
        <v>#VALUE!</v>
      </c>
      <c r="BK42" s="13" t="e">
        <f t="shared" si="44"/>
        <v>#VALUE!</v>
      </c>
      <c r="BL42" s="13" t="e">
        <f t="shared" si="45"/>
        <v>#VALUE!</v>
      </c>
      <c r="BM42" s="13" t="e">
        <f t="shared" si="46"/>
        <v>#VALUE!</v>
      </c>
      <c r="BN42" s="13" t="e">
        <f t="shared" si="47"/>
        <v>#VALUE!</v>
      </c>
      <c r="BO42" s="13" t="e">
        <f t="shared" si="48"/>
        <v>#VALUE!</v>
      </c>
      <c r="BP42" s="13" t="e">
        <f t="shared" si="49"/>
        <v>#VALUE!</v>
      </c>
      <c r="BQ42" s="13" t="e">
        <f t="shared" si="50"/>
        <v>#VALUE!</v>
      </c>
      <c r="BR42" s="13" t="e">
        <f t="shared" si="51"/>
        <v>#VALUE!</v>
      </c>
      <c r="BS42" s="13" t="e">
        <f t="shared" si="52"/>
        <v>#VALUE!</v>
      </c>
      <c r="BT42" s="13" t="e">
        <f t="shared" si="52"/>
        <v>#VALUE!</v>
      </c>
      <c r="BU42" s="13" t="e">
        <f t="shared" si="53"/>
        <v>#VALUE!</v>
      </c>
      <c r="BV42" s="13" t="e">
        <f t="shared" si="54"/>
        <v>#VALUE!</v>
      </c>
      <c r="BW42" s="13" t="e">
        <f t="shared" si="55"/>
        <v>#VALUE!</v>
      </c>
      <c r="BX42" s="13" t="e">
        <f t="shared" si="56"/>
        <v>#VALUE!</v>
      </c>
      <c r="BY42" s="13" t="e">
        <f t="shared" si="57"/>
        <v>#VALUE!</v>
      </c>
    </row>
    <row r="44" spans="1:77" ht="15.6" x14ac:dyDescent="0.3">
      <c r="A44" s="1" t="s">
        <v>282</v>
      </c>
      <c r="B44">
        <v>121</v>
      </c>
      <c r="C44">
        <v>167</v>
      </c>
      <c r="D44">
        <v>92</v>
      </c>
      <c r="E44">
        <v>1003</v>
      </c>
      <c r="F44">
        <v>115</v>
      </c>
      <c r="H44">
        <v>107</v>
      </c>
      <c r="I44">
        <v>154</v>
      </c>
      <c r="J44">
        <v>73</v>
      </c>
      <c r="K44">
        <v>1304</v>
      </c>
      <c r="L44" s="7">
        <v>120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male</vt:lpstr>
      <vt:lpstr>female</vt:lpstr>
      <vt:lpstr>t1</vt:lpstr>
      <vt:lpstr>t6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2025-06-01T18:15:21Z</dcterms:created>
  <dcterms:modified xsi:type="dcterms:W3CDTF">2025-07-08T14:14:43Z</dcterms:modified>
</cp:coreProperties>
</file>